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03090836\Desktop\"/>
    </mc:Choice>
  </mc:AlternateContent>
  <xr:revisionPtr revIDLastSave="0" documentId="8_{55C1CE11-8596-41D1-B50D-650A25F06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2025" sheetId="1" r:id="rId1"/>
    <sheet name="Blad1" sheetId="2" r:id="rId2"/>
    <sheet name="Blad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QfkiuxiQC4iZDvr5nj8JU790Kqb1pR0p7CMbMyVJ3o="/>
    </ext>
  </extLst>
</workbook>
</file>

<file path=xl/calcChain.xml><?xml version="1.0" encoding="utf-8"?>
<calcChain xmlns="http://schemas.openxmlformats.org/spreadsheetml/2006/main">
  <c r="B45" i="3" l="1"/>
  <c r="K44" i="3"/>
  <c r="J44" i="3"/>
  <c r="C42" i="3"/>
  <c r="B42" i="3"/>
  <c r="K16" i="3"/>
  <c r="K46" i="3" s="1"/>
  <c r="J16" i="3"/>
  <c r="J46" i="3" s="1"/>
  <c r="C14" i="3"/>
  <c r="C44" i="3" s="1"/>
  <c r="B14" i="3"/>
  <c r="B44" i="3" s="1"/>
  <c r="E4" i="2"/>
  <c r="E12" i="2" s="1"/>
  <c r="AS43" i="1"/>
  <c r="AQ43" i="1"/>
  <c r="AP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N43" i="1"/>
  <c r="M43" i="1"/>
  <c r="L43" i="1"/>
  <c r="K43" i="1"/>
  <c r="J43" i="1"/>
  <c r="I43" i="1"/>
  <c r="G43" i="1"/>
  <c r="F43" i="1"/>
  <c r="C43" i="1"/>
  <c r="O35" i="1"/>
  <c r="AR34" i="1"/>
  <c r="AR43" i="1" s="1"/>
  <c r="X34" i="1"/>
  <c r="P34" i="1"/>
  <c r="P43" i="1" s="1"/>
  <c r="O34" i="1"/>
  <c r="H34" i="1"/>
  <c r="H43" i="1" s="1"/>
  <c r="E34" i="1"/>
  <c r="E43" i="1" s="1"/>
  <c r="D34" i="1"/>
  <c r="D43" i="1" s="1"/>
  <c r="O33" i="1"/>
  <c r="O30" i="1"/>
  <c r="O29" i="1"/>
  <c r="H29" i="1"/>
  <c r="B23" i="1"/>
  <c r="B43" i="1" s="1"/>
  <c r="O22" i="1"/>
  <c r="X19" i="1"/>
  <c r="O19" i="1"/>
  <c r="AS15" i="1"/>
  <c r="AQ15" i="1"/>
  <c r="AQ45" i="1" s="1"/>
  <c r="AP15" i="1"/>
  <c r="AP45" i="1" s="1"/>
  <c r="AG15" i="1"/>
  <c r="AG45" i="1" s="1"/>
  <c r="AF15" i="1"/>
  <c r="AF45" i="1" s="1"/>
  <c r="AE15" i="1"/>
  <c r="AE45" i="1" s="1"/>
  <c r="AD15" i="1"/>
  <c r="AD45" i="1" s="1"/>
  <c r="AC15" i="1"/>
  <c r="AC45" i="1" s="1"/>
  <c r="AB15" i="1"/>
  <c r="AB45" i="1" s="1"/>
  <c r="AA15" i="1"/>
  <c r="AA45" i="1" s="1"/>
  <c r="Z15" i="1"/>
  <c r="Z45" i="1" s="1"/>
  <c r="Y15" i="1"/>
  <c r="W15" i="1"/>
  <c r="W45" i="1" s="1"/>
  <c r="V15" i="1"/>
  <c r="V45" i="1" s="1"/>
  <c r="U15" i="1"/>
  <c r="U45" i="1" s="1"/>
  <c r="T15" i="1"/>
  <c r="T45" i="1" s="1"/>
  <c r="S15" i="1"/>
  <c r="S45" i="1" s="1"/>
  <c r="R15" i="1"/>
  <c r="R45" i="1" s="1"/>
  <c r="Q15" i="1"/>
  <c r="Q45" i="1" s="1"/>
  <c r="P15" i="1"/>
  <c r="O15" i="1"/>
  <c r="N15" i="1"/>
  <c r="N45" i="1" s="1"/>
  <c r="M15" i="1"/>
  <c r="M45" i="1" s="1"/>
  <c r="L15" i="1"/>
  <c r="L45" i="1" s="1"/>
  <c r="K15" i="1"/>
  <c r="K45" i="1" s="1"/>
  <c r="J15" i="1"/>
  <c r="J45" i="1" s="1"/>
  <c r="I15" i="1"/>
  <c r="I45" i="1" s="1"/>
  <c r="H15" i="1"/>
  <c r="G15" i="1"/>
  <c r="G45" i="1" s="1"/>
  <c r="F15" i="1"/>
  <c r="F45" i="1" s="1"/>
  <c r="E15" i="1"/>
  <c r="E45" i="1" s="1"/>
  <c r="D15" i="1"/>
  <c r="C15" i="1"/>
  <c r="C45" i="1" s="1"/>
  <c r="B15" i="1"/>
  <c r="X11" i="1"/>
  <c r="AR10" i="1"/>
  <c r="AR15" i="1" s="1"/>
  <c r="X10" i="1"/>
  <c r="X15" i="1" s="1"/>
  <c r="X45" i="1" s="1"/>
  <c r="P10" i="1"/>
  <c r="Y45" i="1" l="1"/>
  <c r="O43" i="1"/>
  <c r="AS45" i="1"/>
  <c r="O45" i="1"/>
  <c r="P45" i="1"/>
  <c r="D45" i="1"/>
  <c r="AR45" i="1"/>
  <c r="H45" i="1"/>
  <c r="AM45" i="1"/>
  <c r="B45" i="1"/>
</calcChain>
</file>

<file path=xl/sharedStrings.xml><?xml version="1.0" encoding="utf-8"?>
<sst xmlns="http://schemas.openxmlformats.org/spreadsheetml/2006/main" count="175" uniqueCount="81">
  <si>
    <t>ÅMK BUDGET 2025</t>
  </si>
  <si>
    <t>Budget 2023</t>
  </si>
  <si>
    <t>Budget 2024</t>
  </si>
  <si>
    <t>Utfall 1-9/2024</t>
  </si>
  <si>
    <t>Budget 2025</t>
  </si>
  <si>
    <t>ALLMÄNNA</t>
  </si>
  <si>
    <t>ADRS</t>
  </si>
  <si>
    <t>KONSTR.   GRANSKN.</t>
  </si>
  <si>
    <t>FOLKRACE</t>
  </si>
  <si>
    <t>RR</t>
  </si>
  <si>
    <t>MX</t>
  </si>
  <si>
    <t>RALLY</t>
  </si>
  <si>
    <t>VETERAN</t>
  </si>
  <si>
    <t>OFFROAD</t>
  </si>
  <si>
    <t>KARTING</t>
  </si>
  <si>
    <t xml:space="preserve">Rörelsens intäkter </t>
  </si>
  <si>
    <t>Uthyrning</t>
  </si>
  <si>
    <t>Startavgifter</t>
  </si>
  <si>
    <t>Startavgift</t>
  </si>
  <si>
    <t>Entre</t>
  </si>
  <si>
    <t>Kioskförsäljning</t>
  </si>
  <si>
    <t>Kiosk</t>
  </si>
  <si>
    <t>Granskningar</t>
  </si>
  <si>
    <t>Övriga intäkter</t>
  </si>
  <si>
    <t>Övrigt, moms</t>
  </si>
  <si>
    <t>Annonsförsäljning/reklam</t>
  </si>
  <si>
    <t>Banavgift</t>
  </si>
  <si>
    <t>Läger</t>
  </si>
  <si>
    <t>Medlemsavgifter</t>
  </si>
  <si>
    <t>Rörelsens kostnader</t>
  </si>
  <si>
    <t>Löner / arvoden</t>
  </si>
  <si>
    <t>Lön</t>
  </si>
  <si>
    <t>Inköp Kiosk</t>
  </si>
  <si>
    <t>Lokaler</t>
  </si>
  <si>
    <t>Juniorverksamhet</t>
  </si>
  <si>
    <t>Anskaffningar</t>
  </si>
  <si>
    <t>Arrenden, hyror, fastighetsskatt</t>
  </si>
  <si>
    <t>Arrende, hyror</t>
  </si>
  <si>
    <t>Banskötsel</t>
  </si>
  <si>
    <t xml:space="preserve">Bränsle och oljor </t>
  </si>
  <si>
    <t>Bränsle</t>
  </si>
  <si>
    <t>Fastigheter/anläggningsområde</t>
  </si>
  <si>
    <t>Fastighet</t>
  </si>
  <si>
    <t>Reparation &amp; service</t>
  </si>
  <si>
    <t>Reparation</t>
  </si>
  <si>
    <t>Pokaler</t>
  </si>
  <si>
    <t>Tjänster tävling</t>
  </si>
  <si>
    <t>Tävlingstjänster</t>
  </si>
  <si>
    <t>Utbildning</t>
  </si>
  <si>
    <t>Resekostnader</t>
  </si>
  <si>
    <t>Resor</t>
  </si>
  <si>
    <t>Talko</t>
  </si>
  <si>
    <t>Talka</t>
  </si>
  <si>
    <t>Annons</t>
  </si>
  <si>
    <t>Annins, reklam</t>
  </si>
  <si>
    <t>Administration, bokföring</t>
  </si>
  <si>
    <t>Bokföring, admin.</t>
  </si>
  <si>
    <t>Försäkring</t>
  </si>
  <si>
    <t>Försäkringar</t>
  </si>
  <si>
    <t>Bankavgifter</t>
  </si>
  <si>
    <t>Kontorsmaterial</t>
  </si>
  <si>
    <t>Postavgifter</t>
  </si>
  <si>
    <t>Post</t>
  </si>
  <si>
    <t>Dataöverföringskostnader</t>
  </si>
  <si>
    <t>Datatjänster</t>
  </si>
  <si>
    <t>El, vatten, avlopp, sopavgifter</t>
  </si>
  <si>
    <t>El, vatten, sopor</t>
  </si>
  <si>
    <t>Amortering av lån</t>
  </si>
  <si>
    <t>Lån</t>
  </si>
  <si>
    <t>Moms</t>
  </si>
  <si>
    <t>Kontosaldo 30.9.2023</t>
  </si>
  <si>
    <t>Allmänna</t>
  </si>
  <si>
    <t>Rallysprint</t>
  </si>
  <si>
    <t>Konstruktion</t>
  </si>
  <si>
    <t>Veteran</t>
  </si>
  <si>
    <t>Roadracing</t>
  </si>
  <si>
    <t>Folkrace EUR</t>
  </si>
  <si>
    <t>Karting</t>
  </si>
  <si>
    <t>Folkrace SEK</t>
  </si>
  <si>
    <t>Karting uthyrning</t>
  </si>
  <si>
    <t>Administration/ bokföring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</si>
</sst>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8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sz val="8"/>
      <color theme="1"/>
      <name val="Calibri"/>
    </font>
    <font>
      <sz val="8"/>
      <color theme="1"/>
      <name val="Calibri"/>
      <scheme val="minor"/>
    </font>
    <font>
      <sz val="10"/>
      <color theme="1"/>
      <name val="Calibri"/>
    </font>
    <font>
      <b/>
      <sz val="10"/>
      <color theme="1"/>
      <name val="Calibri"/>
    </font>
    <font>
      <b/>
      <sz val="10"/>
      <color theme="1"/>
      <name val="Calibri"/>
      <scheme val="minor"/>
    </font>
    <font>
      <b/>
      <sz val="11"/>
      <color theme="1"/>
      <name val="Calibri"/>
    </font>
    <font>
      <b/>
      <sz val="11"/>
      <color rgb="FFFF0000"/>
      <name val="Calibri"/>
    </font>
    <font>
      <sz val="12"/>
      <color theme="1"/>
      <name val="Calibri"/>
    </font>
    <font>
      <b/>
      <sz val="12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D9EAD3"/>
        <bgColor rgb="FFD9EAD3"/>
      </patternFill>
    </fill>
    <fill>
      <patternFill patternType="solid">
        <fgColor rgb="FFFDE9D9"/>
        <bgColor rgb="FFFDE9D9"/>
      </patternFill>
    </fill>
    <fill>
      <patternFill patternType="solid">
        <fgColor rgb="FFCCFFFF"/>
        <bgColor rgb="FFCCFFFF"/>
      </patternFill>
    </fill>
    <fill>
      <patternFill patternType="solid">
        <fgColor rgb="FFEAD1DC"/>
        <bgColor rgb="FFEAD1D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2" fillId="3" borderId="0" xfId="0" applyFont="1" applyFill="1"/>
    <xf numFmtId="0" fontId="3" fillId="0" borderId="0" xfId="0" applyFont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7" borderId="1" xfId="0" applyFont="1" applyFill="1" applyBorder="1"/>
    <xf numFmtId="0" fontId="4" fillId="7" borderId="0" xfId="0" applyFont="1" applyFill="1"/>
    <xf numFmtId="0" fontId="4" fillId="8" borderId="1" xfId="0" applyFont="1" applyFill="1" applyBorder="1"/>
    <xf numFmtId="0" fontId="4" fillId="9" borderId="1" xfId="0" applyFont="1" applyFill="1" applyBorder="1"/>
    <xf numFmtId="0" fontId="4" fillId="10" borderId="1" xfId="0" applyFont="1" applyFill="1" applyBorder="1"/>
    <xf numFmtId="0" fontId="4" fillId="10" borderId="0" xfId="0" applyFont="1" applyFill="1"/>
    <xf numFmtId="0" fontId="5" fillId="0" borderId="0" xfId="0" applyFont="1"/>
    <xf numFmtId="0" fontId="4" fillId="0" borderId="0" xfId="0" applyFont="1"/>
    <xf numFmtId="0" fontId="6" fillId="0" borderId="0" xfId="0" applyFont="1"/>
    <xf numFmtId="0" fontId="7" fillId="4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7" fillId="9" borderId="7" xfId="0" applyFont="1" applyFill="1" applyBorder="1" applyAlignment="1">
      <alignment horizontal="center"/>
    </xf>
    <xf numFmtId="0" fontId="7" fillId="10" borderId="7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8" fillId="0" borderId="4" xfId="0" applyFont="1" applyBorder="1"/>
    <xf numFmtId="0" fontId="3" fillId="0" borderId="4" xfId="0" applyFont="1" applyBorder="1"/>
    <xf numFmtId="0" fontId="7" fillId="0" borderId="4" xfId="0" applyFont="1" applyBorder="1" applyAlignment="1">
      <alignment horizontal="center"/>
    </xf>
    <xf numFmtId="0" fontId="2" fillId="0" borderId="4" xfId="0" applyFont="1" applyBorder="1"/>
    <xf numFmtId="0" fontId="9" fillId="3" borderId="0" xfId="0" applyFont="1" applyFill="1"/>
    <xf numFmtId="0" fontId="9" fillId="3" borderId="1" xfId="0" applyFont="1" applyFill="1" applyBorder="1"/>
    <xf numFmtId="0" fontId="9" fillId="3" borderId="4" xfId="0" applyFont="1" applyFill="1" applyBorder="1"/>
    <xf numFmtId="0" fontId="9" fillId="3" borderId="9" xfId="0" applyFont="1" applyFill="1" applyBorder="1"/>
    <xf numFmtId="0" fontId="9" fillId="3" borderId="10" xfId="0" applyFont="1" applyFill="1" applyBorder="1"/>
    <xf numFmtId="0" fontId="2" fillId="0" borderId="11" xfId="0" applyFont="1" applyBorder="1"/>
    <xf numFmtId="0" fontId="2" fillId="4" borderId="12" xfId="0" applyFont="1" applyFill="1" applyBorder="1"/>
    <xf numFmtId="0" fontId="2" fillId="5" borderId="12" xfId="0" applyFont="1" applyFill="1" applyBorder="1"/>
    <xf numFmtId="0" fontId="2" fillId="6" borderId="12" xfId="0" applyFont="1" applyFill="1" applyBorder="1"/>
    <xf numFmtId="0" fontId="2" fillId="7" borderId="12" xfId="0" applyFont="1" applyFill="1" applyBorder="1"/>
    <xf numFmtId="0" fontId="2" fillId="7" borderId="11" xfId="0" applyFont="1" applyFill="1" applyBorder="1"/>
    <xf numFmtId="0" fontId="2" fillId="8" borderId="12" xfId="0" applyFont="1" applyFill="1" applyBorder="1"/>
    <xf numFmtId="0" fontId="2" fillId="8" borderId="4" xfId="0" applyFont="1" applyFill="1" applyBorder="1"/>
    <xf numFmtId="0" fontId="2" fillId="8" borderId="13" xfId="0" applyFont="1" applyFill="1" applyBorder="1"/>
    <xf numFmtId="0" fontId="2" fillId="9" borderId="12" xfId="0" applyFont="1" applyFill="1" applyBorder="1"/>
    <xf numFmtId="0" fontId="2" fillId="9" borderId="11" xfId="0" applyFont="1" applyFill="1" applyBorder="1"/>
    <xf numFmtId="0" fontId="2" fillId="10" borderId="4" xfId="0" applyFont="1" applyFill="1" applyBorder="1"/>
    <xf numFmtId="0" fontId="2" fillId="10" borderId="11" xfId="0" applyFont="1" applyFill="1" applyBorder="1"/>
    <xf numFmtId="3" fontId="2" fillId="0" borderId="4" xfId="0" applyNumberFormat="1" applyFont="1" applyBorder="1"/>
    <xf numFmtId="0" fontId="2" fillId="0" borderId="10" xfId="0" applyFont="1" applyBorder="1"/>
    <xf numFmtId="0" fontId="2" fillId="0" borderId="14" xfId="0" applyFont="1" applyBorder="1"/>
    <xf numFmtId="0" fontId="2" fillId="0" borderId="0" xfId="0" applyFont="1"/>
    <xf numFmtId="0" fontId="2" fillId="4" borderId="15" xfId="0" applyFont="1" applyFill="1" applyBorder="1"/>
    <xf numFmtId="0" fontId="2" fillId="5" borderId="15" xfId="0" applyFont="1" applyFill="1" applyBorder="1"/>
    <xf numFmtId="0" fontId="2" fillId="6" borderId="15" xfId="0" applyFont="1" applyFill="1" applyBorder="1"/>
    <xf numFmtId="0" fontId="2" fillId="7" borderId="15" xfId="0" applyFont="1" applyFill="1" applyBorder="1"/>
    <xf numFmtId="0" fontId="2" fillId="7" borderId="14" xfId="0" applyFont="1" applyFill="1" applyBorder="1"/>
    <xf numFmtId="0" fontId="2" fillId="8" borderId="15" xfId="0" applyFont="1" applyFill="1" applyBorder="1"/>
    <xf numFmtId="0" fontId="2" fillId="8" borderId="16" xfId="0" applyFont="1" applyFill="1" applyBorder="1"/>
    <xf numFmtId="0" fontId="2" fillId="8" borderId="17" xfId="0" applyFont="1" applyFill="1" applyBorder="1"/>
    <xf numFmtId="0" fontId="2" fillId="9" borderId="15" xfId="0" applyFont="1" applyFill="1" applyBorder="1"/>
    <xf numFmtId="0" fontId="2" fillId="9" borderId="17" xfId="0" applyFont="1" applyFill="1" applyBorder="1"/>
    <xf numFmtId="0" fontId="2" fillId="10" borderId="18" xfId="0" applyFont="1" applyFill="1" applyBorder="1"/>
    <xf numFmtId="0" fontId="2" fillId="10" borderId="17" xfId="0" applyFont="1" applyFill="1" applyBorder="1"/>
    <xf numFmtId="0" fontId="2" fillId="0" borderId="19" xfId="0" applyFont="1" applyBorder="1"/>
    <xf numFmtId="0" fontId="9" fillId="0" borderId="20" xfId="0" applyFont="1" applyBorder="1"/>
    <xf numFmtId="0" fontId="9" fillId="4" borderId="21" xfId="0" applyFont="1" applyFill="1" applyBorder="1"/>
    <xf numFmtId="0" fontId="9" fillId="5" borderId="21" xfId="0" applyFont="1" applyFill="1" applyBorder="1"/>
    <xf numFmtId="0" fontId="9" fillId="6" borderId="21" xfId="0" applyFont="1" applyFill="1" applyBorder="1"/>
    <xf numFmtId="0" fontId="9" fillId="7" borderId="21" xfId="0" applyFont="1" applyFill="1" applyBorder="1"/>
    <xf numFmtId="0" fontId="9" fillId="6" borderId="22" xfId="0" applyFont="1" applyFill="1" applyBorder="1"/>
    <xf numFmtId="0" fontId="9" fillId="8" borderId="21" xfId="0" applyFont="1" applyFill="1" applyBorder="1"/>
    <xf numFmtId="0" fontId="9" fillId="9" borderId="21" xfId="0" applyFont="1" applyFill="1" applyBorder="1"/>
    <xf numFmtId="0" fontId="9" fillId="10" borderId="21" xfId="0" applyFont="1" applyFill="1" applyBorder="1"/>
    <xf numFmtId="0" fontId="9" fillId="0" borderId="4" xfId="0" applyFont="1" applyBorder="1"/>
    <xf numFmtId="0" fontId="9" fillId="0" borderId="0" xfId="0" applyFont="1"/>
    <xf numFmtId="0" fontId="9" fillId="0" borderId="23" xfId="0" applyFont="1" applyBorder="1"/>
    <xf numFmtId="3" fontId="9" fillId="0" borderId="24" xfId="0" applyNumberFormat="1" applyFont="1" applyBorder="1"/>
    <xf numFmtId="0" fontId="2" fillId="3" borderId="25" xfId="0" applyFont="1" applyFill="1" applyBorder="1"/>
    <xf numFmtId="0" fontId="9" fillId="5" borderId="1" xfId="0" applyFont="1" applyFill="1" applyBorder="1"/>
    <xf numFmtId="0" fontId="9" fillId="3" borderId="26" xfId="0" applyFont="1" applyFill="1" applyBorder="1"/>
    <xf numFmtId="0" fontId="2" fillId="3" borderId="26" xfId="0" applyFont="1" applyFill="1" applyBorder="1"/>
    <xf numFmtId="0" fontId="2" fillId="4" borderId="4" xfId="0" applyFont="1" applyFill="1" applyBorder="1"/>
    <xf numFmtId="0" fontId="2" fillId="5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9" borderId="4" xfId="0" applyFont="1" applyFill="1" applyBorder="1"/>
    <xf numFmtId="0" fontId="2" fillId="0" borderId="27" xfId="0" applyFont="1" applyBorder="1"/>
    <xf numFmtId="0" fontId="2" fillId="4" borderId="28" xfId="0" applyFont="1" applyFill="1" applyBorder="1"/>
    <xf numFmtId="0" fontId="2" fillId="4" borderId="29" xfId="0" applyFont="1" applyFill="1" applyBorder="1"/>
    <xf numFmtId="0" fontId="2" fillId="5" borderId="29" xfId="0" applyFont="1" applyFill="1" applyBorder="1"/>
    <xf numFmtId="0" fontId="2" fillId="6" borderId="29" xfId="0" applyFont="1" applyFill="1" applyBorder="1"/>
    <xf numFmtId="0" fontId="2" fillId="7" borderId="29" xfId="0" applyFont="1" applyFill="1" applyBorder="1"/>
    <xf numFmtId="0" fontId="2" fillId="7" borderId="27" xfId="0" applyFont="1" applyFill="1" applyBorder="1"/>
    <xf numFmtId="0" fontId="2" fillId="8" borderId="29" xfId="0" applyFont="1" applyFill="1" applyBorder="1"/>
    <xf numFmtId="0" fontId="2" fillId="8" borderId="30" xfId="0" applyFont="1" applyFill="1" applyBorder="1"/>
    <xf numFmtId="0" fontId="2" fillId="8" borderId="31" xfId="0" applyFont="1" applyFill="1" applyBorder="1"/>
    <xf numFmtId="0" fontId="2" fillId="9" borderId="29" xfId="0" applyFont="1" applyFill="1" applyBorder="1"/>
    <xf numFmtId="0" fontId="2" fillId="9" borderId="30" xfId="0" applyFont="1" applyFill="1" applyBorder="1"/>
    <xf numFmtId="0" fontId="2" fillId="9" borderId="32" xfId="0" applyFont="1" applyFill="1" applyBorder="1"/>
    <xf numFmtId="0" fontId="2" fillId="10" borderId="33" xfId="0" applyFont="1" applyFill="1" applyBorder="1"/>
    <xf numFmtId="0" fontId="2" fillId="10" borderId="29" xfId="0" applyFont="1" applyFill="1" applyBorder="1"/>
    <xf numFmtId="0" fontId="3" fillId="0" borderId="19" xfId="0" applyFont="1" applyBorder="1"/>
    <xf numFmtId="0" fontId="9" fillId="4" borderId="22" xfId="0" applyFont="1" applyFill="1" applyBorder="1"/>
    <xf numFmtId="0" fontId="9" fillId="5" borderId="22" xfId="0" applyFont="1" applyFill="1" applyBorder="1"/>
    <xf numFmtId="0" fontId="9" fillId="7" borderId="22" xfId="0" applyFont="1" applyFill="1" applyBorder="1"/>
    <xf numFmtId="0" fontId="9" fillId="8" borderId="22" xfId="0" applyFont="1" applyFill="1" applyBorder="1"/>
    <xf numFmtId="0" fontId="9" fillId="9" borderId="22" xfId="0" applyFont="1" applyFill="1" applyBorder="1"/>
    <xf numFmtId="0" fontId="9" fillId="9" borderId="34" xfId="0" applyFont="1" applyFill="1" applyBorder="1"/>
    <xf numFmtId="0" fontId="9" fillId="10" borderId="35" xfId="0" applyFont="1" applyFill="1" applyBorder="1"/>
    <xf numFmtId="0" fontId="9" fillId="10" borderId="3" xfId="0" applyFont="1" applyFill="1" applyBorder="1"/>
    <xf numFmtId="0" fontId="9" fillId="0" borderId="21" xfId="0" applyFont="1" applyBorder="1"/>
    <xf numFmtId="0" fontId="2" fillId="3" borderId="36" xfId="0" applyFont="1" applyFill="1" applyBorder="1"/>
    <xf numFmtId="0" fontId="10" fillId="0" borderId="8" xfId="0" applyFont="1" applyBorder="1"/>
    <xf numFmtId="0" fontId="10" fillId="4" borderId="34" xfId="0" applyFont="1" applyFill="1" applyBorder="1"/>
    <xf numFmtId="0" fontId="10" fillId="5" borderId="34" xfId="0" applyFont="1" applyFill="1" applyBorder="1"/>
    <xf numFmtId="0" fontId="10" fillId="5" borderId="3" xfId="0" applyFont="1" applyFill="1" applyBorder="1"/>
    <xf numFmtId="0" fontId="10" fillId="6" borderId="37" xfId="0" applyFont="1" applyFill="1" applyBorder="1"/>
    <xf numFmtId="0" fontId="10" fillId="6" borderId="34" xfId="0" applyFont="1" applyFill="1" applyBorder="1"/>
    <xf numFmtId="0" fontId="10" fillId="7" borderId="34" xfId="0" applyFont="1" applyFill="1" applyBorder="1"/>
    <xf numFmtId="0" fontId="10" fillId="6" borderId="4" xfId="0" applyFont="1" applyFill="1" applyBorder="1"/>
    <xf numFmtId="0" fontId="10" fillId="8" borderId="34" xfId="0" applyFont="1" applyFill="1" applyBorder="1"/>
    <xf numFmtId="0" fontId="10" fillId="9" borderId="34" xfId="0" applyFont="1" applyFill="1" applyBorder="1"/>
    <xf numFmtId="0" fontId="10" fillId="10" borderId="34" xfId="0" applyFont="1" applyFill="1" applyBorder="1"/>
    <xf numFmtId="0" fontId="10" fillId="10" borderId="3" xfId="0" applyFont="1" applyFill="1" applyBorder="1"/>
    <xf numFmtId="0" fontId="10" fillId="0" borderId="38" xfId="0" applyFont="1" applyBorder="1"/>
    <xf numFmtId="0" fontId="10" fillId="0" borderId="0" xfId="0" applyFont="1"/>
    <xf numFmtId="0" fontId="10" fillId="3" borderId="1" xfId="0" applyFont="1" applyFill="1" applyBorder="1"/>
    <xf numFmtId="0" fontId="10" fillId="0" borderId="4" xfId="0" applyFont="1" applyBorder="1"/>
    <xf numFmtId="3" fontId="10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9" fillId="0" borderId="8" xfId="0" applyFont="1" applyBorder="1"/>
    <xf numFmtId="0" fontId="2" fillId="0" borderId="21" xfId="0" applyFont="1" applyBorder="1"/>
    <xf numFmtId="0" fontId="2" fillId="0" borderId="24" xfId="0" applyFont="1" applyBorder="1"/>
    <xf numFmtId="0" fontId="9" fillId="0" borderId="3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1000"/>
  <sheetViews>
    <sheetView tabSelected="1" workbookViewId="0"/>
  </sheetViews>
  <sheetFormatPr defaultColWidth="14.42578125" defaultRowHeight="15" customHeight="1" x14ac:dyDescent="0.25"/>
  <cols>
    <col min="1" max="1" width="27.28515625" customWidth="1"/>
    <col min="2" max="2" width="10.28515625" customWidth="1"/>
    <col min="3" max="3" width="9" customWidth="1"/>
    <col min="4" max="4" width="10.42578125" customWidth="1"/>
    <col min="5" max="5" width="9.7109375" customWidth="1"/>
    <col min="6" max="6" width="10.140625" customWidth="1"/>
    <col min="7" max="7" width="10.28515625" customWidth="1"/>
    <col min="8" max="9" width="9.42578125" customWidth="1"/>
    <col min="10" max="10" width="8.7109375" customWidth="1"/>
    <col min="11" max="11" width="8.140625" customWidth="1"/>
    <col min="12" max="12" width="10.42578125" customWidth="1"/>
    <col min="13" max="13" width="11.7109375" customWidth="1"/>
    <col min="14" max="14" width="8.5703125" customWidth="1"/>
    <col min="15" max="15" width="9" customWidth="1"/>
    <col min="16" max="16" width="11.7109375" customWidth="1"/>
    <col min="17" max="17" width="8.85546875" customWidth="1"/>
    <col min="18" max="19" width="9.42578125" customWidth="1"/>
    <col min="20" max="20" width="10.42578125" customWidth="1"/>
    <col min="21" max="21" width="12.42578125" customWidth="1"/>
    <col min="22" max="23" width="9.42578125" customWidth="1"/>
    <col min="24" max="24" width="11.85546875" customWidth="1"/>
    <col min="25" max="29" width="9.140625" customWidth="1"/>
    <col min="30" max="30" width="11.7109375" customWidth="1"/>
    <col min="31" max="31" width="9" customWidth="1"/>
    <col min="32" max="32" width="10.42578125" customWidth="1"/>
    <col min="33" max="33" width="9" customWidth="1"/>
    <col min="34" max="40" width="8" customWidth="1"/>
    <col min="41" max="41" width="17.42578125" customWidth="1"/>
    <col min="42" max="42" width="9" customWidth="1"/>
    <col min="43" max="43" width="11.42578125" customWidth="1"/>
    <col min="44" max="44" width="10.140625" customWidth="1"/>
    <col min="45" max="45" width="11.28515625" customWidth="1"/>
  </cols>
  <sheetData>
    <row r="1" spans="1:45" ht="23.25" customHeight="1" x14ac:dyDescent="0.35">
      <c r="A1" s="1" t="s">
        <v>0</v>
      </c>
      <c r="B1" s="2"/>
      <c r="C1" s="2"/>
      <c r="D1" s="2"/>
      <c r="E1" s="2"/>
      <c r="F1" s="2"/>
      <c r="G1" s="2"/>
      <c r="R1" s="3"/>
      <c r="S1" s="3"/>
      <c r="T1" s="3"/>
      <c r="U1" s="3"/>
      <c r="V1" s="3"/>
      <c r="W1" s="3"/>
      <c r="X1" s="3"/>
      <c r="Y1" s="2"/>
      <c r="Z1" s="2"/>
      <c r="AA1" s="2"/>
      <c r="AB1" s="4"/>
      <c r="AC1" s="4"/>
      <c r="AM1" s="5"/>
    </row>
    <row r="2" spans="1:45" ht="15.75" customHeight="1" x14ac:dyDescent="0.25">
      <c r="B2" s="6" t="s">
        <v>1</v>
      </c>
      <c r="C2" s="6" t="s">
        <v>2</v>
      </c>
      <c r="D2" s="6" t="s">
        <v>3</v>
      </c>
      <c r="E2" s="6" t="s">
        <v>4</v>
      </c>
      <c r="F2" s="7" t="s">
        <v>1</v>
      </c>
      <c r="G2" s="7" t="s">
        <v>2</v>
      </c>
      <c r="H2" s="7" t="s">
        <v>3</v>
      </c>
      <c r="I2" s="7" t="s">
        <v>4</v>
      </c>
      <c r="J2" s="8" t="s">
        <v>1</v>
      </c>
      <c r="K2" s="8" t="s">
        <v>2</v>
      </c>
      <c r="L2" s="8" t="s">
        <v>3</v>
      </c>
      <c r="M2" s="8" t="s">
        <v>4</v>
      </c>
      <c r="N2" s="9" t="s">
        <v>1</v>
      </c>
      <c r="O2" s="9" t="s">
        <v>2</v>
      </c>
      <c r="P2" s="10" t="s">
        <v>3</v>
      </c>
      <c r="Q2" s="10" t="s">
        <v>4</v>
      </c>
      <c r="R2" s="8" t="s">
        <v>1</v>
      </c>
      <c r="S2" s="8" t="s">
        <v>2</v>
      </c>
      <c r="T2" s="8" t="s">
        <v>3</v>
      </c>
      <c r="U2" s="8" t="s">
        <v>4</v>
      </c>
      <c r="V2" s="11" t="s">
        <v>1</v>
      </c>
      <c r="W2" s="11" t="s">
        <v>2</v>
      </c>
      <c r="X2" s="11" t="s">
        <v>3</v>
      </c>
      <c r="Y2" s="11" t="s">
        <v>4</v>
      </c>
      <c r="Z2" s="12" t="s">
        <v>1</v>
      </c>
      <c r="AA2" s="12" t="s">
        <v>2</v>
      </c>
      <c r="AB2" s="12" t="s">
        <v>3</v>
      </c>
      <c r="AC2" s="12" t="s">
        <v>4</v>
      </c>
      <c r="AD2" s="13" t="s">
        <v>1</v>
      </c>
      <c r="AE2" s="13" t="s">
        <v>2</v>
      </c>
      <c r="AF2" s="14" t="s">
        <v>3</v>
      </c>
      <c r="AG2" s="14" t="s">
        <v>4</v>
      </c>
      <c r="AH2" s="15" t="s">
        <v>1</v>
      </c>
      <c r="AI2" s="15" t="s">
        <v>2</v>
      </c>
      <c r="AJ2" s="15" t="s">
        <v>3</v>
      </c>
      <c r="AK2" s="15" t="s">
        <v>4</v>
      </c>
      <c r="AP2" s="16" t="s">
        <v>1</v>
      </c>
      <c r="AQ2" s="16" t="s">
        <v>2</v>
      </c>
      <c r="AR2" s="16" t="s">
        <v>3</v>
      </c>
      <c r="AS2" s="16" t="s">
        <v>4</v>
      </c>
    </row>
    <row r="3" spans="1:45" ht="27" customHeight="1" x14ac:dyDescent="0.25">
      <c r="A3" s="17"/>
      <c r="B3" s="18" t="s">
        <v>5</v>
      </c>
      <c r="C3" s="18"/>
      <c r="D3" s="18"/>
      <c r="E3" s="18"/>
      <c r="F3" s="19" t="s">
        <v>6</v>
      </c>
      <c r="G3" s="19"/>
      <c r="H3" s="20"/>
      <c r="I3" s="20"/>
      <c r="J3" s="21" t="s">
        <v>7</v>
      </c>
      <c r="K3" s="21"/>
      <c r="L3" s="21"/>
      <c r="M3" s="21"/>
      <c r="N3" s="22" t="s">
        <v>8</v>
      </c>
      <c r="O3" s="23"/>
      <c r="P3" s="24"/>
      <c r="Q3" s="24"/>
      <c r="R3" s="25" t="s">
        <v>9</v>
      </c>
      <c r="S3" s="25"/>
      <c r="T3" s="25"/>
      <c r="U3" s="25"/>
      <c r="V3" s="26" t="s">
        <v>10</v>
      </c>
      <c r="W3" s="27"/>
      <c r="X3" s="26"/>
      <c r="Y3" s="28"/>
      <c r="Z3" s="29" t="s">
        <v>11</v>
      </c>
      <c r="AA3" s="29"/>
      <c r="AB3" s="29"/>
      <c r="AC3" s="29"/>
      <c r="AD3" s="30" t="s">
        <v>12</v>
      </c>
      <c r="AE3" s="31"/>
      <c r="AF3" s="32"/>
      <c r="AG3" s="32"/>
      <c r="AH3" s="33" t="s">
        <v>13</v>
      </c>
      <c r="AI3" s="34"/>
      <c r="AJ3" s="34"/>
      <c r="AK3" s="34"/>
      <c r="AP3" s="35" t="s">
        <v>14</v>
      </c>
      <c r="AQ3" s="35"/>
      <c r="AR3" s="36"/>
      <c r="AS3" s="36"/>
    </row>
    <row r="4" spans="1:45" ht="14.25" customHeight="1" x14ac:dyDescent="0.25">
      <c r="A4" s="37" t="s">
        <v>15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7"/>
      <c r="M4" s="37"/>
      <c r="N4" s="37"/>
      <c r="O4" s="38"/>
      <c r="P4" s="37"/>
      <c r="Q4" s="37"/>
      <c r="R4" s="38"/>
      <c r="S4" s="38"/>
      <c r="T4" s="38"/>
      <c r="U4" s="38"/>
      <c r="V4" s="37"/>
      <c r="W4" s="39"/>
      <c r="X4" s="40"/>
      <c r="Y4" s="41"/>
      <c r="Z4" s="37"/>
      <c r="AA4" s="37"/>
      <c r="AB4" s="37"/>
      <c r="AC4" s="37"/>
      <c r="AD4" s="4"/>
      <c r="AE4" s="37"/>
      <c r="AF4" s="37"/>
      <c r="AG4" s="37"/>
      <c r="AH4" s="4"/>
      <c r="AI4" s="4"/>
      <c r="AJ4" s="4"/>
      <c r="AK4" s="4"/>
      <c r="AL4" s="4"/>
      <c r="AM4" s="4"/>
      <c r="AN4" s="4"/>
      <c r="AO4" s="4"/>
      <c r="AP4" s="37"/>
      <c r="AQ4" s="37"/>
      <c r="AR4" s="4"/>
      <c r="AS4" s="4"/>
    </row>
    <row r="5" spans="1:45" ht="14.25" customHeight="1" x14ac:dyDescent="0.25">
      <c r="A5" s="42"/>
      <c r="B5" s="43"/>
      <c r="C5" s="43"/>
      <c r="D5" s="43"/>
      <c r="E5" s="43"/>
      <c r="F5" s="44"/>
      <c r="G5" s="44"/>
      <c r="H5" s="44"/>
      <c r="I5" s="44"/>
      <c r="J5" s="45"/>
      <c r="K5" s="45"/>
      <c r="L5" s="45"/>
      <c r="M5" s="45"/>
      <c r="N5" s="46"/>
      <c r="O5" s="46"/>
      <c r="P5" s="47"/>
      <c r="Q5" s="47"/>
      <c r="R5" s="45"/>
      <c r="S5" s="45"/>
      <c r="T5" s="45"/>
      <c r="U5" s="45"/>
      <c r="V5" s="48"/>
      <c r="W5" s="49"/>
      <c r="X5" s="50"/>
      <c r="Y5" s="48"/>
      <c r="Z5" s="51"/>
      <c r="AA5" s="51"/>
      <c r="AB5" s="52"/>
      <c r="AC5" s="52"/>
      <c r="AD5" s="53"/>
      <c r="AE5" s="54"/>
      <c r="AF5" s="53"/>
      <c r="AG5" s="53"/>
      <c r="AH5" s="34"/>
      <c r="AI5" s="34"/>
      <c r="AJ5" s="34"/>
      <c r="AK5" s="34"/>
      <c r="AO5" s="5" t="s">
        <v>16</v>
      </c>
      <c r="AP5" s="36">
        <v>42000</v>
      </c>
      <c r="AQ5" s="36">
        <v>45000</v>
      </c>
      <c r="AR5" s="36">
        <v>64248.27</v>
      </c>
      <c r="AS5" s="55">
        <v>60000</v>
      </c>
    </row>
    <row r="6" spans="1:45" ht="14.25" customHeight="1" x14ac:dyDescent="0.25">
      <c r="A6" s="42" t="s">
        <v>17</v>
      </c>
      <c r="B6" s="43"/>
      <c r="C6" s="43"/>
      <c r="D6" s="43"/>
      <c r="E6" s="43"/>
      <c r="F6" s="44">
        <v>5000</v>
      </c>
      <c r="G6" s="44">
        <v>5000</v>
      </c>
      <c r="H6" s="44">
        <v>2080</v>
      </c>
      <c r="I6" s="44">
        <v>5500</v>
      </c>
      <c r="J6" s="45"/>
      <c r="K6" s="45"/>
      <c r="L6" s="45"/>
      <c r="M6" s="45"/>
      <c r="N6" s="46">
        <v>5200</v>
      </c>
      <c r="O6" s="46">
        <v>7200</v>
      </c>
      <c r="P6" s="47">
        <v>5727.48</v>
      </c>
      <c r="Q6" s="47">
        <v>6000</v>
      </c>
      <c r="R6" s="45">
        <v>200</v>
      </c>
      <c r="S6" s="45"/>
      <c r="T6" s="45"/>
      <c r="U6" s="45">
        <v>200</v>
      </c>
      <c r="V6" s="48">
        <v>2700</v>
      </c>
      <c r="W6" s="49">
        <v>4000</v>
      </c>
      <c r="X6" s="50">
        <v>1680</v>
      </c>
      <c r="Y6" s="48">
        <v>2700</v>
      </c>
      <c r="Z6" s="51">
        <v>3000</v>
      </c>
      <c r="AA6" s="51">
        <v>3000</v>
      </c>
      <c r="AB6" s="52"/>
      <c r="AC6" s="52">
        <v>3000</v>
      </c>
      <c r="AD6" s="53"/>
      <c r="AE6" s="54"/>
      <c r="AF6" s="53"/>
      <c r="AG6" s="53"/>
      <c r="AH6" s="34"/>
      <c r="AI6" s="34"/>
      <c r="AJ6" s="34"/>
      <c r="AK6" s="34"/>
      <c r="AO6" s="5" t="s">
        <v>18</v>
      </c>
      <c r="AP6" s="36">
        <v>1000</v>
      </c>
      <c r="AQ6" s="36"/>
      <c r="AR6" s="36"/>
      <c r="AS6" s="36"/>
    </row>
    <row r="7" spans="1:45" ht="14.25" customHeight="1" x14ac:dyDescent="0.25">
      <c r="A7" s="42" t="s">
        <v>19</v>
      </c>
      <c r="B7" s="43"/>
      <c r="C7" s="43"/>
      <c r="D7" s="43"/>
      <c r="E7" s="43"/>
      <c r="F7" s="44">
        <v>4500</v>
      </c>
      <c r="G7" s="44">
        <v>4500</v>
      </c>
      <c r="H7" s="44"/>
      <c r="I7" s="44"/>
      <c r="J7" s="45"/>
      <c r="K7" s="45"/>
      <c r="L7" s="45"/>
      <c r="M7" s="45"/>
      <c r="N7" s="46"/>
      <c r="O7" s="46"/>
      <c r="P7" s="47"/>
      <c r="Q7" s="47"/>
      <c r="R7" s="45"/>
      <c r="S7" s="45"/>
      <c r="T7" s="45"/>
      <c r="U7" s="45"/>
      <c r="V7" s="48"/>
      <c r="W7" s="49"/>
      <c r="X7" s="50"/>
      <c r="Y7" s="48"/>
      <c r="Z7" s="51">
        <v>600</v>
      </c>
      <c r="AA7" s="51">
        <v>1500</v>
      </c>
      <c r="AB7" s="52"/>
      <c r="AC7" s="52">
        <v>1500</v>
      </c>
      <c r="AD7" s="53"/>
      <c r="AE7" s="54"/>
      <c r="AF7" s="53"/>
      <c r="AG7" s="53"/>
      <c r="AH7" s="34"/>
      <c r="AI7" s="34"/>
      <c r="AJ7" s="34"/>
      <c r="AK7" s="34"/>
      <c r="AP7" s="36"/>
      <c r="AQ7" s="36"/>
      <c r="AR7" s="36"/>
      <c r="AS7" s="36"/>
    </row>
    <row r="8" spans="1:45" ht="14.25" customHeight="1" x14ac:dyDescent="0.25">
      <c r="A8" s="42" t="s">
        <v>20</v>
      </c>
      <c r="B8" s="43"/>
      <c r="C8" s="43"/>
      <c r="D8" s="43"/>
      <c r="E8" s="43"/>
      <c r="F8" s="44">
        <v>2000</v>
      </c>
      <c r="G8" s="44">
        <v>2000</v>
      </c>
      <c r="H8" s="44">
        <v>7293.35</v>
      </c>
      <c r="I8" s="44">
        <v>7500</v>
      </c>
      <c r="J8" s="45"/>
      <c r="K8" s="45"/>
      <c r="L8" s="45"/>
      <c r="M8" s="45"/>
      <c r="N8" s="46">
        <v>5000</v>
      </c>
      <c r="O8" s="46">
        <v>15100</v>
      </c>
      <c r="P8" s="47">
        <v>8596</v>
      </c>
      <c r="Q8" s="47">
        <v>9000</v>
      </c>
      <c r="R8" s="45"/>
      <c r="S8" s="45"/>
      <c r="T8" s="45"/>
      <c r="U8" s="45"/>
      <c r="V8" s="48">
        <v>5000</v>
      </c>
      <c r="W8" s="49">
        <v>6000</v>
      </c>
      <c r="X8" s="50">
        <v>3832.1</v>
      </c>
      <c r="Y8" s="48">
        <v>5000</v>
      </c>
      <c r="Z8" s="51">
        <v>800</v>
      </c>
      <c r="AA8" s="51">
        <v>500</v>
      </c>
      <c r="AB8" s="52"/>
      <c r="AC8" s="52">
        <v>500</v>
      </c>
      <c r="AD8" s="53"/>
      <c r="AE8" s="54"/>
      <c r="AF8" s="53"/>
      <c r="AG8" s="53"/>
      <c r="AH8" s="34"/>
      <c r="AI8" s="34"/>
      <c r="AJ8" s="34"/>
      <c r="AK8" s="34"/>
      <c r="AO8" s="5" t="s">
        <v>21</v>
      </c>
      <c r="AP8" s="36">
        <v>5000</v>
      </c>
      <c r="AQ8" s="36">
        <v>3000</v>
      </c>
      <c r="AR8" s="36">
        <v>4321.45</v>
      </c>
      <c r="AS8" s="36">
        <v>4000</v>
      </c>
    </row>
    <row r="9" spans="1:45" ht="14.25" customHeight="1" x14ac:dyDescent="0.25">
      <c r="A9" s="56" t="s">
        <v>22</v>
      </c>
      <c r="B9" s="43"/>
      <c r="C9" s="43"/>
      <c r="D9" s="43"/>
      <c r="E9" s="43"/>
      <c r="F9" s="44"/>
      <c r="G9" s="44"/>
      <c r="H9" s="44"/>
      <c r="I9" s="44"/>
      <c r="J9" s="45">
        <v>1000</v>
      </c>
      <c r="K9" s="45">
        <v>1000</v>
      </c>
      <c r="L9" s="45"/>
      <c r="M9" s="45">
        <v>700</v>
      </c>
      <c r="N9" s="46"/>
      <c r="O9" s="46"/>
      <c r="P9" s="47"/>
      <c r="Q9" s="47"/>
      <c r="R9" s="45"/>
      <c r="S9" s="45"/>
      <c r="T9" s="45"/>
      <c r="U9" s="45"/>
      <c r="V9" s="48"/>
      <c r="W9" s="49"/>
      <c r="X9" s="50"/>
      <c r="Y9" s="48"/>
      <c r="Z9" s="51"/>
      <c r="AA9" s="51"/>
      <c r="AB9" s="52"/>
      <c r="AC9" s="52"/>
      <c r="AD9" s="53">
        <v>1000</v>
      </c>
      <c r="AE9" s="54">
        <v>1000</v>
      </c>
      <c r="AF9" s="53">
        <v>600</v>
      </c>
      <c r="AG9" s="53">
        <v>800</v>
      </c>
      <c r="AH9" s="34"/>
      <c r="AI9" s="34"/>
      <c r="AJ9" s="34"/>
      <c r="AK9" s="34"/>
      <c r="AP9" s="36"/>
      <c r="AQ9" s="36"/>
      <c r="AR9" s="36"/>
      <c r="AS9" s="36"/>
    </row>
    <row r="10" spans="1:45" ht="14.25" customHeight="1" x14ac:dyDescent="0.25">
      <c r="A10" s="57" t="s">
        <v>23</v>
      </c>
      <c r="B10" s="43">
        <v>500</v>
      </c>
      <c r="C10" s="43"/>
      <c r="D10" s="43">
        <v>930</v>
      </c>
      <c r="E10" s="43"/>
      <c r="F10" s="44"/>
      <c r="G10" s="44"/>
      <c r="H10" s="44">
        <v>173.4</v>
      </c>
      <c r="I10" s="44"/>
      <c r="J10" s="45"/>
      <c r="K10" s="45"/>
      <c r="L10" s="45">
        <v>120</v>
      </c>
      <c r="M10" s="45">
        <v>300</v>
      </c>
      <c r="N10" s="46">
        <v>500</v>
      </c>
      <c r="O10" s="46"/>
      <c r="P10" s="47">
        <f>765.33+5369.28+3366.6</f>
        <v>9501.2099999999991</v>
      </c>
      <c r="Q10" s="47">
        <v>4000</v>
      </c>
      <c r="R10" s="45">
        <v>500</v>
      </c>
      <c r="S10" s="45">
        <v>500</v>
      </c>
      <c r="T10" s="45">
        <v>382.62</v>
      </c>
      <c r="U10" s="45">
        <v>500</v>
      </c>
      <c r="V10" s="48">
        <v>1500</v>
      </c>
      <c r="W10" s="49">
        <v>1500</v>
      </c>
      <c r="X10" s="50">
        <f>6765.22+810+900+2250+1760</f>
        <v>12485.220000000001</v>
      </c>
      <c r="Y10" s="48">
        <v>11500</v>
      </c>
      <c r="Z10" s="51"/>
      <c r="AA10" s="51"/>
      <c r="AB10" s="52">
        <v>382.67</v>
      </c>
      <c r="AC10" s="52"/>
      <c r="AD10" s="53"/>
      <c r="AE10" s="54"/>
      <c r="AF10" s="53"/>
      <c r="AG10" s="53"/>
      <c r="AH10" s="34"/>
      <c r="AI10" s="34"/>
      <c r="AJ10" s="34"/>
      <c r="AK10" s="34"/>
      <c r="AO10" s="5" t="s">
        <v>24</v>
      </c>
      <c r="AP10" s="36"/>
      <c r="AQ10" s="36"/>
      <c r="AR10" s="36">
        <f>264.95+2405</f>
        <v>2669.95</v>
      </c>
      <c r="AS10" s="36">
        <v>1300</v>
      </c>
    </row>
    <row r="11" spans="1:45" ht="14.25" customHeight="1" x14ac:dyDescent="0.25">
      <c r="A11" s="42" t="s">
        <v>25</v>
      </c>
      <c r="B11" s="43"/>
      <c r="C11" s="43"/>
      <c r="D11" s="43"/>
      <c r="E11" s="43"/>
      <c r="F11" s="44"/>
      <c r="G11" s="44"/>
      <c r="H11" s="44"/>
      <c r="I11" s="44"/>
      <c r="J11" s="45"/>
      <c r="K11" s="45"/>
      <c r="L11" s="45"/>
      <c r="M11" s="45"/>
      <c r="N11" s="46">
        <v>1000</v>
      </c>
      <c r="O11" s="46">
        <v>2000</v>
      </c>
      <c r="P11" s="47">
        <v>1600</v>
      </c>
      <c r="Q11" s="47">
        <v>1400</v>
      </c>
      <c r="R11" s="45"/>
      <c r="S11" s="45"/>
      <c r="T11" s="45"/>
      <c r="U11" s="45"/>
      <c r="V11" s="48">
        <v>8000</v>
      </c>
      <c r="W11" s="49">
        <v>10000</v>
      </c>
      <c r="X11" s="50">
        <f>1700+6200</f>
        <v>7900</v>
      </c>
      <c r="Y11" s="48">
        <v>8000</v>
      </c>
      <c r="Z11" s="51">
        <v>4000</v>
      </c>
      <c r="AA11" s="51">
        <v>5500</v>
      </c>
      <c r="AB11" s="52">
        <v>140</v>
      </c>
      <c r="AC11" s="52">
        <v>5500</v>
      </c>
      <c r="AD11" s="53"/>
      <c r="AE11" s="54"/>
      <c r="AF11" s="53"/>
      <c r="AG11" s="53"/>
      <c r="AH11" s="34"/>
      <c r="AI11" s="34"/>
      <c r="AJ11" s="34"/>
      <c r="AK11" s="34"/>
      <c r="AP11" s="36"/>
      <c r="AQ11" s="36"/>
      <c r="AR11" s="36"/>
      <c r="AS11" s="36"/>
    </row>
    <row r="12" spans="1:45" ht="14.25" customHeight="1" x14ac:dyDescent="0.25">
      <c r="A12" s="42" t="s">
        <v>26</v>
      </c>
      <c r="B12" s="43"/>
      <c r="C12" s="43"/>
      <c r="D12" s="43"/>
      <c r="E12" s="43"/>
      <c r="F12" s="44"/>
      <c r="G12" s="44"/>
      <c r="H12" s="44"/>
      <c r="I12" s="44"/>
      <c r="J12" s="45"/>
      <c r="K12" s="45"/>
      <c r="L12" s="45"/>
      <c r="M12" s="45"/>
      <c r="N12" s="46"/>
      <c r="O12" s="46"/>
      <c r="P12" s="47"/>
      <c r="Q12" s="47"/>
      <c r="R12" s="45">
        <v>900</v>
      </c>
      <c r="S12" s="45"/>
      <c r="T12" s="45">
        <v>300</v>
      </c>
      <c r="U12" s="45">
        <v>1000</v>
      </c>
      <c r="V12" s="48">
        <v>10000</v>
      </c>
      <c r="W12" s="49">
        <v>10000</v>
      </c>
      <c r="X12" s="50">
        <v>6020</v>
      </c>
      <c r="Y12" s="48">
        <v>10000</v>
      </c>
      <c r="Z12" s="51"/>
      <c r="AA12" s="51"/>
      <c r="AB12" s="52"/>
      <c r="AC12" s="52"/>
      <c r="AD12" s="53"/>
      <c r="AE12" s="54"/>
      <c r="AF12" s="53"/>
      <c r="AG12" s="53"/>
      <c r="AH12" s="34"/>
      <c r="AI12" s="34"/>
      <c r="AJ12" s="34"/>
      <c r="AK12" s="34"/>
      <c r="AO12" s="5" t="s">
        <v>26</v>
      </c>
      <c r="AP12" s="36">
        <v>1000</v>
      </c>
      <c r="AQ12" s="36"/>
      <c r="AR12" s="36"/>
      <c r="AS12" s="36">
        <v>500</v>
      </c>
    </row>
    <row r="13" spans="1:45" ht="14.25" customHeight="1" x14ac:dyDescent="0.25">
      <c r="A13" s="42" t="s">
        <v>27</v>
      </c>
      <c r="B13" s="43"/>
      <c r="C13" s="43"/>
      <c r="D13" s="43"/>
      <c r="E13" s="43"/>
      <c r="F13" s="44"/>
      <c r="G13" s="44"/>
      <c r="H13" s="44"/>
      <c r="I13" s="44"/>
      <c r="J13" s="45"/>
      <c r="K13" s="45"/>
      <c r="L13" s="45"/>
      <c r="M13" s="45"/>
      <c r="N13" s="46"/>
      <c r="O13" s="46"/>
      <c r="P13" s="47"/>
      <c r="Q13" s="47"/>
      <c r="R13" s="45"/>
      <c r="S13" s="45"/>
      <c r="T13" s="45"/>
      <c r="U13" s="45"/>
      <c r="V13" s="48">
        <v>7000</v>
      </c>
      <c r="W13" s="49">
        <v>2500</v>
      </c>
      <c r="X13" s="50">
        <v>4640</v>
      </c>
      <c r="Y13" s="48">
        <v>7000</v>
      </c>
      <c r="Z13" s="51"/>
      <c r="AA13" s="51"/>
      <c r="AB13" s="52"/>
      <c r="AC13" s="52"/>
      <c r="AD13" s="53"/>
      <c r="AE13" s="54"/>
      <c r="AF13" s="53"/>
      <c r="AG13" s="53"/>
      <c r="AH13" s="34"/>
      <c r="AI13" s="34"/>
      <c r="AJ13" s="34"/>
      <c r="AK13" s="34"/>
      <c r="AP13" s="36"/>
      <c r="AQ13" s="36"/>
      <c r="AR13" s="36"/>
      <c r="AS13" s="36"/>
    </row>
    <row r="14" spans="1:45" ht="15.75" customHeight="1" x14ac:dyDescent="0.25">
      <c r="A14" s="58" t="s">
        <v>28</v>
      </c>
      <c r="B14" s="59">
        <v>6155</v>
      </c>
      <c r="C14" s="59">
        <v>7000</v>
      </c>
      <c r="D14" s="59">
        <v>7047</v>
      </c>
      <c r="E14" s="59">
        <v>7000</v>
      </c>
      <c r="F14" s="60"/>
      <c r="G14" s="60"/>
      <c r="H14" s="60"/>
      <c r="I14" s="60"/>
      <c r="J14" s="61"/>
      <c r="K14" s="61"/>
      <c r="L14" s="61"/>
      <c r="M14" s="61"/>
      <c r="N14" s="62"/>
      <c r="O14" s="62"/>
      <c r="P14" s="63"/>
      <c r="Q14" s="63"/>
      <c r="R14" s="61"/>
      <c r="S14" s="61"/>
      <c r="T14" s="61"/>
      <c r="U14" s="61"/>
      <c r="V14" s="64"/>
      <c r="W14" s="65"/>
      <c r="X14" s="66"/>
      <c r="Y14" s="64"/>
      <c r="Z14" s="67"/>
      <c r="AA14" s="67"/>
      <c r="AB14" s="68"/>
      <c r="AC14" s="68"/>
      <c r="AD14" s="69"/>
      <c r="AE14" s="70"/>
      <c r="AF14" s="53"/>
      <c r="AG14" s="53"/>
      <c r="AH14" s="34"/>
      <c r="AI14" s="34"/>
      <c r="AJ14" s="34"/>
      <c r="AK14" s="34"/>
      <c r="AP14" s="71"/>
      <c r="AQ14" s="71"/>
      <c r="AR14" s="71"/>
      <c r="AS14" s="71"/>
    </row>
    <row r="15" spans="1:45" ht="15.75" customHeight="1" x14ac:dyDescent="0.25">
      <c r="A15" s="72"/>
      <c r="B15" s="73">
        <f>SUM(B5:B14)</f>
        <v>6655</v>
      </c>
      <c r="C15" s="73">
        <f>SUM(C14)</f>
        <v>7000</v>
      </c>
      <c r="D15" s="73">
        <f>SUM(D5:D14)</f>
        <v>7977</v>
      </c>
      <c r="E15" s="73">
        <f>SUM(E14)</f>
        <v>7000</v>
      </c>
      <c r="F15" s="74">
        <f>SUM(F5:F14)</f>
        <v>11500</v>
      </c>
      <c r="G15" s="74">
        <f t="shared" ref="G15:I15" si="0">SUM(G6:G14)</f>
        <v>11500</v>
      </c>
      <c r="H15" s="74">
        <f t="shared" si="0"/>
        <v>9546.75</v>
      </c>
      <c r="I15" s="74">
        <f t="shared" si="0"/>
        <v>13000</v>
      </c>
      <c r="J15" s="75">
        <f>SUM(J5:J14)</f>
        <v>1000</v>
      </c>
      <c r="K15" s="75">
        <f t="shared" ref="K15:M15" si="1">SUM(K9:K14)</f>
        <v>1000</v>
      </c>
      <c r="L15" s="75">
        <f t="shared" si="1"/>
        <v>120</v>
      </c>
      <c r="M15" s="75">
        <f t="shared" si="1"/>
        <v>1000</v>
      </c>
      <c r="N15" s="76">
        <f>SUM(N6:N14)</f>
        <v>11700</v>
      </c>
      <c r="O15" s="76">
        <f t="shared" ref="O15:V15" si="2">SUM(O5:O14)</f>
        <v>24300</v>
      </c>
      <c r="P15" s="76">
        <f t="shared" si="2"/>
        <v>25424.69</v>
      </c>
      <c r="Q15" s="76">
        <f t="shared" si="2"/>
        <v>20400</v>
      </c>
      <c r="R15" s="77">
        <f t="shared" si="2"/>
        <v>1600</v>
      </c>
      <c r="S15" s="75">
        <f t="shared" si="2"/>
        <v>500</v>
      </c>
      <c r="T15" s="75">
        <f t="shared" si="2"/>
        <v>682.62</v>
      </c>
      <c r="U15" s="75">
        <f t="shared" si="2"/>
        <v>1700</v>
      </c>
      <c r="V15" s="78">
        <f t="shared" si="2"/>
        <v>34200</v>
      </c>
      <c r="W15" s="78">
        <f t="shared" ref="W15:Z15" si="3">SUM(W4:W14)</f>
        <v>34000</v>
      </c>
      <c r="X15" s="78">
        <f t="shared" si="3"/>
        <v>36557.32</v>
      </c>
      <c r="Y15" s="78">
        <f t="shared" si="3"/>
        <v>44200</v>
      </c>
      <c r="Z15" s="79">
        <f t="shared" si="3"/>
        <v>8400</v>
      </c>
      <c r="AA15" s="79">
        <f t="shared" ref="AA15:AD15" si="4">SUM(AA5:AA14)</f>
        <v>10500</v>
      </c>
      <c r="AB15" s="79">
        <f t="shared" si="4"/>
        <v>522.67000000000007</v>
      </c>
      <c r="AC15" s="79">
        <f t="shared" si="4"/>
        <v>10500</v>
      </c>
      <c r="AD15" s="80">
        <f t="shared" si="4"/>
        <v>1000</v>
      </c>
      <c r="AE15" s="80">
        <f t="shared" ref="AE15:AG15" si="5">SUM(AE9:AE14)</f>
        <v>1000</v>
      </c>
      <c r="AF15" s="80">
        <f t="shared" si="5"/>
        <v>600</v>
      </c>
      <c r="AG15" s="80">
        <f t="shared" si="5"/>
        <v>800</v>
      </c>
      <c r="AH15" s="81">
        <v>0</v>
      </c>
      <c r="AI15" s="81">
        <v>0</v>
      </c>
      <c r="AJ15" s="81">
        <v>0</v>
      </c>
      <c r="AK15" s="81">
        <v>0</v>
      </c>
      <c r="AL15" s="82"/>
      <c r="AM15" s="82"/>
      <c r="AN15" s="82"/>
      <c r="AO15" s="82"/>
      <c r="AP15" s="72">
        <f t="shared" ref="AP15:AQ15" si="6">SUM(AP4:AP14)</f>
        <v>49000</v>
      </c>
      <c r="AQ15" s="83">
        <f t="shared" si="6"/>
        <v>48000</v>
      </c>
      <c r="AR15" s="72">
        <f t="shared" ref="AR15:AS15" si="7">SUM(AR5:AR14)</f>
        <v>71239.67</v>
      </c>
      <c r="AS15" s="84">
        <f t="shared" si="7"/>
        <v>65800</v>
      </c>
    </row>
    <row r="16" spans="1:45" ht="14.25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4"/>
      <c r="Q16" s="4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85"/>
      <c r="AG16" s="85"/>
      <c r="AH16" s="85"/>
      <c r="AI16" s="85"/>
      <c r="AJ16" s="85"/>
      <c r="AK16" s="85"/>
      <c r="AL16" s="2"/>
      <c r="AM16" s="2"/>
      <c r="AN16" s="2"/>
      <c r="AO16" s="2"/>
      <c r="AP16" s="58"/>
      <c r="AQ16" s="58"/>
      <c r="AR16" s="58"/>
      <c r="AS16" s="58"/>
    </row>
    <row r="17" spans="1:45" ht="14.25" customHeight="1" x14ac:dyDescent="0.25">
      <c r="A17" s="38" t="s">
        <v>29</v>
      </c>
      <c r="B17" s="38"/>
      <c r="C17" s="38"/>
      <c r="D17" s="38"/>
      <c r="E17" s="38"/>
      <c r="F17" s="86"/>
      <c r="G17" s="86"/>
      <c r="H17" s="38"/>
      <c r="I17" s="38"/>
      <c r="J17" s="38"/>
      <c r="K17" s="38"/>
      <c r="L17" s="38"/>
      <c r="M17" s="38"/>
      <c r="N17" s="38"/>
      <c r="O17" s="38"/>
      <c r="P17" s="37"/>
      <c r="Q17" s="37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87"/>
      <c r="AG17" s="87"/>
      <c r="AH17" s="88"/>
      <c r="AI17" s="88"/>
      <c r="AJ17" s="88"/>
      <c r="AK17" s="88"/>
      <c r="AL17" s="2"/>
      <c r="AM17" s="2"/>
      <c r="AN17" s="2"/>
      <c r="AO17" s="2"/>
      <c r="AP17" s="82"/>
      <c r="AQ17" s="82"/>
      <c r="AR17" s="58"/>
      <c r="AS17" s="58"/>
    </row>
    <row r="18" spans="1:45" ht="14.25" customHeight="1" x14ac:dyDescent="0.25">
      <c r="A18" s="36" t="s">
        <v>30</v>
      </c>
      <c r="B18" s="89"/>
      <c r="C18" s="89">
        <v>1500</v>
      </c>
      <c r="D18" s="89"/>
      <c r="E18" s="89"/>
      <c r="F18" s="90">
        <v>2000</v>
      </c>
      <c r="G18" s="90">
        <v>2000</v>
      </c>
      <c r="H18" s="90"/>
      <c r="I18" s="90">
        <v>2000</v>
      </c>
      <c r="J18" s="91">
        <v>750</v>
      </c>
      <c r="K18" s="91">
        <v>750</v>
      </c>
      <c r="L18" s="91"/>
      <c r="M18" s="91"/>
      <c r="N18" s="92"/>
      <c r="O18" s="92"/>
      <c r="P18" s="92"/>
      <c r="Q18" s="92"/>
      <c r="R18" s="91"/>
      <c r="S18" s="91"/>
      <c r="T18" s="91"/>
      <c r="U18" s="91"/>
      <c r="V18" s="49"/>
      <c r="W18" s="49"/>
      <c r="X18" s="49"/>
      <c r="Y18" s="49"/>
      <c r="Z18" s="93"/>
      <c r="AA18" s="93"/>
      <c r="AB18" s="93"/>
      <c r="AC18" s="93"/>
      <c r="AD18" s="53"/>
      <c r="AE18" s="53"/>
      <c r="AF18" s="53"/>
      <c r="AG18" s="53"/>
      <c r="AH18" s="34"/>
      <c r="AI18" s="34"/>
      <c r="AJ18" s="34"/>
      <c r="AK18" s="34"/>
      <c r="AO18" s="5" t="s">
        <v>31</v>
      </c>
      <c r="AP18" s="36">
        <v>15000</v>
      </c>
      <c r="AQ18" s="36">
        <v>30000</v>
      </c>
      <c r="AR18" s="36">
        <v>22143.75</v>
      </c>
      <c r="AS18" s="36">
        <v>25000</v>
      </c>
    </row>
    <row r="19" spans="1:45" ht="14.25" customHeight="1" x14ac:dyDescent="0.25">
      <c r="A19" s="36" t="s">
        <v>32</v>
      </c>
      <c r="B19" s="89"/>
      <c r="C19" s="89"/>
      <c r="D19" s="89"/>
      <c r="E19" s="89"/>
      <c r="F19" s="90">
        <v>1000</v>
      </c>
      <c r="G19" s="90">
        <v>1000</v>
      </c>
      <c r="H19" s="90">
        <v>2325.52</v>
      </c>
      <c r="I19" s="90">
        <v>2300</v>
      </c>
      <c r="J19" s="91"/>
      <c r="K19" s="91"/>
      <c r="L19" s="91"/>
      <c r="M19" s="91"/>
      <c r="N19" s="92">
        <v>2000</v>
      </c>
      <c r="O19" s="92">
        <f>7000</f>
        <v>7000</v>
      </c>
      <c r="P19" s="92">
        <v>6333.75</v>
      </c>
      <c r="Q19" s="92">
        <v>7000</v>
      </c>
      <c r="R19" s="91"/>
      <c r="S19" s="91"/>
      <c r="T19" s="91"/>
      <c r="U19" s="91"/>
      <c r="V19" s="49">
        <v>3000</v>
      </c>
      <c r="W19" s="49">
        <v>3000</v>
      </c>
      <c r="X19" s="49">
        <f>1887.08+1665</f>
        <v>3552.08</v>
      </c>
      <c r="Y19" s="49">
        <v>3500</v>
      </c>
      <c r="Z19" s="93">
        <v>600</v>
      </c>
      <c r="AA19" s="93">
        <v>600</v>
      </c>
      <c r="AB19" s="93"/>
      <c r="AC19" s="93">
        <v>600</v>
      </c>
      <c r="AD19" s="53"/>
      <c r="AE19" s="53"/>
      <c r="AF19" s="53"/>
      <c r="AG19" s="53"/>
      <c r="AH19" s="34"/>
      <c r="AI19" s="34"/>
      <c r="AJ19" s="34"/>
      <c r="AK19" s="34"/>
      <c r="AO19" s="5" t="s">
        <v>21</v>
      </c>
      <c r="AP19" s="36">
        <v>2000</v>
      </c>
      <c r="AQ19" s="36">
        <v>4000</v>
      </c>
      <c r="AR19" s="36">
        <v>2348.6799999999998</v>
      </c>
      <c r="AS19" s="36">
        <v>2500</v>
      </c>
    </row>
    <row r="20" spans="1:45" ht="15.75" customHeight="1" x14ac:dyDescent="0.25">
      <c r="A20" s="36" t="s">
        <v>33</v>
      </c>
      <c r="B20" s="89">
        <v>50</v>
      </c>
      <c r="C20" s="89">
        <v>60</v>
      </c>
      <c r="D20" s="89"/>
      <c r="E20" s="89"/>
      <c r="F20" s="90"/>
      <c r="G20" s="90"/>
      <c r="H20" s="90"/>
      <c r="I20" s="90"/>
      <c r="J20" s="91"/>
      <c r="K20" s="91"/>
      <c r="L20" s="91"/>
      <c r="M20" s="91"/>
      <c r="N20" s="92">
        <v>200</v>
      </c>
      <c r="O20" s="92">
        <v>330</v>
      </c>
      <c r="P20" s="92">
        <v>500</v>
      </c>
      <c r="Q20" s="92">
        <v>330</v>
      </c>
      <c r="R20" s="91">
        <v>500</v>
      </c>
      <c r="S20" s="91"/>
      <c r="T20" s="91"/>
      <c r="U20" s="91"/>
      <c r="V20" s="49">
        <v>500</v>
      </c>
      <c r="W20" s="49"/>
      <c r="X20" s="49">
        <v>224.61</v>
      </c>
      <c r="Y20" s="49">
        <v>500</v>
      </c>
      <c r="Z20" s="93"/>
      <c r="AA20" s="93"/>
      <c r="AB20" s="93"/>
      <c r="AC20" s="93"/>
      <c r="AD20" s="53"/>
      <c r="AE20" s="53"/>
      <c r="AF20" s="53"/>
      <c r="AG20" s="53"/>
      <c r="AH20" s="34"/>
      <c r="AI20" s="34"/>
      <c r="AJ20" s="34"/>
      <c r="AK20" s="34"/>
      <c r="AO20" s="5" t="s">
        <v>33</v>
      </c>
      <c r="AP20" s="36"/>
      <c r="AQ20" s="36"/>
      <c r="AR20" s="36">
        <v>37.75</v>
      </c>
      <c r="AS20" s="36"/>
    </row>
    <row r="21" spans="1:45" ht="15.75" customHeight="1" x14ac:dyDescent="0.25">
      <c r="A21" s="36" t="s">
        <v>34</v>
      </c>
      <c r="B21" s="89"/>
      <c r="C21" s="89"/>
      <c r="D21" s="89"/>
      <c r="E21" s="89"/>
      <c r="F21" s="90"/>
      <c r="G21" s="90"/>
      <c r="H21" s="90"/>
      <c r="I21" s="90"/>
      <c r="J21" s="91"/>
      <c r="K21" s="91"/>
      <c r="L21" s="91"/>
      <c r="M21" s="91"/>
      <c r="N21" s="92"/>
      <c r="O21" s="92"/>
      <c r="P21" s="92"/>
      <c r="Q21" s="92"/>
      <c r="R21" s="91">
        <v>500</v>
      </c>
      <c r="S21" s="91">
        <v>500</v>
      </c>
      <c r="T21" s="91"/>
      <c r="U21" s="91">
        <v>300</v>
      </c>
      <c r="V21" s="49">
        <v>15000</v>
      </c>
      <c r="W21" s="49">
        <v>10000</v>
      </c>
      <c r="X21" s="49">
        <v>5767.59</v>
      </c>
      <c r="Y21" s="49">
        <v>15000</v>
      </c>
      <c r="Z21" s="93"/>
      <c r="AA21" s="93"/>
      <c r="AB21" s="93"/>
      <c r="AC21" s="93"/>
      <c r="AD21" s="53"/>
      <c r="AE21" s="53"/>
      <c r="AF21" s="53"/>
      <c r="AG21" s="53"/>
      <c r="AH21" s="34"/>
      <c r="AI21" s="34"/>
      <c r="AJ21" s="34"/>
      <c r="AK21" s="34"/>
      <c r="AO21" s="5" t="s">
        <v>34</v>
      </c>
      <c r="AP21" s="36">
        <v>1000</v>
      </c>
      <c r="AQ21" s="36">
        <v>1000</v>
      </c>
      <c r="AR21" s="36"/>
      <c r="AS21" s="36">
        <v>300</v>
      </c>
    </row>
    <row r="22" spans="1:45" ht="15.75" customHeight="1" x14ac:dyDescent="0.25">
      <c r="A22" s="36" t="s">
        <v>35</v>
      </c>
      <c r="B22" s="89"/>
      <c r="C22" s="89"/>
      <c r="D22" s="89"/>
      <c r="E22" s="89"/>
      <c r="F22" s="90"/>
      <c r="G22" s="90"/>
      <c r="H22" s="90"/>
      <c r="I22" s="90"/>
      <c r="J22" s="91"/>
      <c r="K22" s="91"/>
      <c r="L22" s="91">
        <v>500.9</v>
      </c>
      <c r="M22" s="91"/>
      <c r="N22" s="92"/>
      <c r="O22" s="92">
        <f>2000+1000</f>
        <v>3000</v>
      </c>
      <c r="P22" s="92">
        <v>3022.47</v>
      </c>
      <c r="Q22" s="92">
        <v>3000</v>
      </c>
      <c r="R22" s="91">
        <v>1000</v>
      </c>
      <c r="S22" s="91">
        <v>1300</v>
      </c>
      <c r="T22" s="91"/>
      <c r="U22" s="91">
        <v>400</v>
      </c>
      <c r="V22" s="49"/>
      <c r="W22" s="49">
        <v>15000</v>
      </c>
      <c r="X22" s="49">
        <v>5660</v>
      </c>
      <c r="Y22" s="49">
        <v>38000</v>
      </c>
      <c r="Z22" s="93"/>
      <c r="AA22" s="93"/>
      <c r="AB22" s="93"/>
      <c r="AC22" s="93"/>
      <c r="AD22" s="53"/>
      <c r="AE22" s="53"/>
      <c r="AF22" s="53"/>
      <c r="AG22" s="53"/>
      <c r="AH22" s="34"/>
      <c r="AI22" s="34"/>
      <c r="AJ22" s="34"/>
      <c r="AK22" s="34"/>
      <c r="AO22" s="5" t="s">
        <v>35</v>
      </c>
      <c r="AP22" s="36">
        <v>5500</v>
      </c>
      <c r="AQ22" s="36">
        <v>5000</v>
      </c>
      <c r="AR22" s="36">
        <v>2405</v>
      </c>
      <c r="AS22" s="36">
        <v>1000</v>
      </c>
    </row>
    <row r="23" spans="1:45" ht="15.75" customHeight="1" x14ac:dyDescent="0.25">
      <c r="A23" s="36" t="s">
        <v>36</v>
      </c>
      <c r="B23" s="89">
        <f>325+660</f>
        <v>985</v>
      </c>
      <c r="C23" s="89">
        <v>465</v>
      </c>
      <c r="D23" s="89">
        <v>452.27</v>
      </c>
      <c r="E23" s="89">
        <v>460</v>
      </c>
      <c r="F23" s="90"/>
      <c r="G23" s="90"/>
      <c r="H23" s="90"/>
      <c r="I23" s="90">
        <v>5000</v>
      </c>
      <c r="J23" s="91"/>
      <c r="K23" s="91"/>
      <c r="L23" s="91"/>
      <c r="M23" s="91"/>
      <c r="N23" s="92"/>
      <c r="O23" s="92"/>
      <c r="P23" s="92">
        <v>350</v>
      </c>
      <c r="Q23" s="92">
        <v>350</v>
      </c>
      <c r="R23" s="91"/>
      <c r="S23" s="91"/>
      <c r="T23" s="91"/>
      <c r="U23" s="91">
        <v>1000</v>
      </c>
      <c r="V23" s="49">
        <v>2500</v>
      </c>
      <c r="W23" s="49">
        <v>3500</v>
      </c>
      <c r="X23" s="49">
        <v>3280.36</v>
      </c>
      <c r="Y23" s="49">
        <v>2500</v>
      </c>
      <c r="Z23" s="93"/>
      <c r="AA23" s="93">
        <v>300</v>
      </c>
      <c r="AB23" s="93"/>
      <c r="AC23" s="93">
        <v>300</v>
      </c>
      <c r="AD23" s="53"/>
      <c r="AE23" s="53"/>
      <c r="AF23" s="53"/>
      <c r="AG23" s="53"/>
      <c r="AH23" s="34"/>
      <c r="AI23" s="34"/>
      <c r="AJ23" s="34"/>
      <c r="AK23" s="34"/>
      <c r="AO23" s="5" t="s">
        <v>37</v>
      </c>
      <c r="AP23" s="36"/>
      <c r="AQ23" s="36"/>
      <c r="AR23" s="36"/>
      <c r="AS23" s="36"/>
    </row>
    <row r="24" spans="1:45" ht="15.75" customHeight="1" x14ac:dyDescent="0.25">
      <c r="A24" s="36" t="s">
        <v>38</v>
      </c>
      <c r="B24" s="89"/>
      <c r="C24" s="89"/>
      <c r="D24" s="89"/>
      <c r="E24" s="89"/>
      <c r="F24" s="90"/>
      <c r="G24" s="90"/>
      <c r="H24" s="90"/>
      <c r="I24" s="90"/>
      <c r="J24" s="91"/>
      <c r="K24" s="91"/>
      <c r="L24" s="91"/>
      <c r="M24" s="91"/>
      <c r="N24" s="92">
        <v>24000</v>
      </c>
      <c r="O24" s="92">
        <v>5000</v>
      </c>
      <c r="P24" s="92">
        <v>5606.61</v>
      </c>
      <c r="Q24" s="92">
        <v>5000</v>
      </c>
      <c r="R24" s="91">
        <v>300</v>
      </c>
      <c r="S24" s="91"/>
      <c r="T24" s="91"/>
      <c r="U24" s="91">
        <v>200</v>
      </c>
      <c r="V24" s="49">
        <v>10000</v>
      </c>
      <c r="W24" s="49">
        <v>10000</v>
      </c>
      <c r="X24" s="49">
        <v>794.42</v>
      </c>
      <c r="Y24" s="49">
        <v>5000</v>
      </c>
      <c r="Z24" s="93">
        <v>2500</v>
      </c>
      <c r="AA24" s="93">
        <v>2500</v>
      </c>
      <c r="AB24" s="93"/>
      <c r="AC24" s="93">
        <v>2500</v>
      </c>
      <c r="AD24" s="53"/>
      <c r="AE24" s="53"/>
      <c r="AF24" s="53"/>
      <c r="AG24" s="53"/>
      <c r="AH24" s="34"/>
      <c r="AI24" s="34"/>
      <c r="AJ24" s="34"/>
      <c r="AK24" s="34"/>
      <c r="AO24" s="5" t="s">
        <v>38</v>
      </c>
      <c r="AP24" s="36">
        <v>2000</v>
      </c>
      <c r="AQ24" s="36">
        <v>500</v>
      </c>
      <c r="AR24" s="36"/>
      <c r="AS24" s="36">
        <v>100</v>
      </c>
    </row>
    <row r="25" spans="1:45" ht="15.75" customHeight="1" x14ac:dyDescent="0.25">
      <c r="A25" s="36" t="s">
        <v>39</v>
      </c>
      <c r="B25" s="89"/>
      <c r="C25" s="89"/>
      <c r="D25" s="89"/>
      <c r="E25" s="89"/>
      <c r="F25" s="90">
        <v>250</v>
      </c>
      <c r="G25" s="90">
        <v>250</v>
      </c>
      <c r="H25" s="90">
        <v>22.02</v>
      </c>
      <c r="I25" s="90">
        <v>300</v>
      </c>
      <c r="J25" s="91"/>
      <c r="K25" s="91"/>
      <c r="L25" s="91"/>
      <c r="M25" s="91"/>
      <c r="N25" s="92">
        <v>200</v>
      </c>
      <c r="O25" s="92"/>
      <c r="P25" s="92">
        <v>23.8</v>
      </c>
      <c r="Q25" s="92"/>
      <c r="R25" s="91">
        <v>200</v>
      </c>
      <c r="S25" s="91">
        <v>200</v>
      </c>
      <c r="T25" s="91"/>
      <c r="U25" s="91">
        <v>100</v>
      </c>
      <c r="V25" s="49">
        <v>3500</v>
      </c>
      <c r="W25" s="49">
        <v>2000</v>
      </c>
      <c r="X25" s="49">
        <v>3882.74</v>
      </c>
      <c r="Y25" s="49">
        <v>3500</v>
      </c>
      <c r="Z25" s="93"/>
      <c r="AA25" s="93"/>
      <c r="AB25" s="93"/>
      <c r="AC25" s="93"/>
      <c r="AD25" s="53"/>
      <c r="AE25" s="53"/>
      <c r="AF25" s="53"/>
      <c r="AG25" s="53"/>
      <c r="AH25" s="34"/>
      <c r="AI25" s="34"/>
      <c r="AJ25" s="34"/>
      <c r="AK25" s="34"/>
      <c r="AO25" s="5" t="s">
        <v>40</v>
      </c>
      <c r="AP25" s="36">
        <v>4000</v>
      </c>
      <c r="AQ25" s="36">
        <v>4000</v>
      </c>
      <c r="AR25" s="36">
        <v>3203.5</v>
      </c>
      <c r="AS25" s="36">
        <v>3200</v>
      </c>
    </row>
    <row r="26" spans="1:45" ht="15.75" customHeight="1" x14ac:dyDescent="0.25">
      <c r="A26" s="36" t="s">
        <v>41</v>
      </c>
      <c r="B26" s="89"/>
      <c r="C26" s="89"/>
      <c r="D26" s="89">
        <v>930</v>
      </c>
      <c r="E26" s="89">
        <v>1500</v>
      </c>
      <c r="F26" s="90"/>
      <c r="G26" s="90"/>
      <c r="H26" s="90"/>
      <c r="I26" s="90"/>
      <c r="J26" s="91"/>
      <c r="K26" s="91"/>
      <c r="L26" s="91"/>
      <c r="M26" s="91"/>
      <c r="N26" s="92">
        <v>200</v>
      </c>
      <c r="O26" s="92">
        <v>12500</v>
      </c>
      <c r="P26" s="92">
        <v>11.99</v>
      </c>
      <c r="Q26" s="92">
        <v>12500</v>
      </c>
      <c r="R26" s="91"/>
      <c r="S26" s="91"/>
      <c r="T26" s="91"/>
      <c r="U26" s="91"/>
      <c r="V26" s="49">
        <v>5000</v>
      </c>
      <c r="W26" s="49"/>
      <c r="X26" s="49">
        <v>1223.3800000000001</v>
      </c>
      <c r="Y26" s="49">
        <v>1500</v>
      </c>
      <c r="Z26" s="93"/>
      <c r="AA26" s="93"/>
      <c r="AB26" s="93"/>
      <c r="AC26" s="93"/>
      <c r="AD26" s="53"/>
      <c r="AE26" s="53"/>
      <c r="AF26" s="53"/>
      <c r="AG26" s="53"/>
      <c r="AH26" s="34"/>
      <c r="AI26" s="34"/>
      <c r="AJ26" s="34"/>
      <c r="AK26" s="34"/>
      <c r="AO26" s="5" t="s">
        <v>42</v>
      </c>
      <c r="AP26" s="36"/>
      <c r="AQ26" s="36"/>
      <c r="AR26" s="36"/>
      <c r="AS26" s="36"/>
    </row>
    <row r="27" spans="1:45" ht="15.75" customHeight="1" x14ac:dyDescent="0.25">
      <c r="A27" s="36" t="s">
        <v>43</v>
      </c>
      <c r="B27" s="89"/>
      <c r="C27" s="89"/>
      <c r="D27" s="89">
        <v>185.75</v>
      </c>
      <c r="E27" s="89">
        <v>150</v>
      </c>
      <c r="F27" s="90"/>
      <c r="G27" s="90"/>
      <c r="H27" s="90">
        <v>46.23</v>
      </c>
      <c r="I27" s="90"/>
      <c r="J27" s="91"/>
      <c r="K27" s="91"/>
      <c r="L27" s="91"/>
      <c r="M27" s="91"/>
      <c r="N27" s="92">
        <v>800</v>
      </c>
      <c r="O27" s="92">
        <v>500</v>
      </c>
      <c r="P27" s="92">
        <v>312.89999999999998</v>
      </c>
      <c r="Q27" s="92">
        <v>500</v>
      </c>
      <c r="R27" s="91">
        <v>500</v>
      </c>
      <c r="S27" s="91">
        <v>500</v>
      </c>
      <c r="T27" s="91">
        <v>36</v>
      </c>
      <c r="U27" s="91">
        <v>100</v>
      </c>
      <c r="V27" s="49">
        <v>2500</v>
      </c>
      <c r="W27" s="49">
        <v>2500</v>
      </c>
      <c r="X27" s="49">
        <v>1719.25</v>
      </c>
      <c r="Y27" s="49">
        <v>1500</v>
      </c>
      <c r="Z27" s="93"/>
      <c r="AA27" s="93">
        <v>800</v>
      </c>
      <c r="AB27" s="93"/>
      <c r="AC27" s="93">
        <v>800</v>
      </c>
      <c r="AD27" s="53"/>
      <c r="AE27" s="53"/>
      <c r="AF27" s="53"/>
      <c r="AG27" s="53"/>
      <c r="AH27" s="34"/>
      <c r="AI27" s="34"/>
      <c r="AJ27" s="34"/>
      <c r="AK27" s="34"/>
      <c r="AO27" s="5" t="s">
        <v>44</v>
      </c>
      <c r="AP27" s="36">
        <v>5000</v>
      </c>
      <c r="AQ27" s="36">
        <v>6000</v>
      </c>
      <c r="AR27" s="36">
        <v>3215.69</v>
      </c>
      <c r="AS27" s="36">
        <v>5000</v>
      </c>
    </row>
    <row r="28" spans="1:45" ht="15.75" customHeight="1" x14ac:dyDescent="0.25">
      <c r="A28" s="36" t="s">
        <v>45</v>
      </c>
      <c r="B28" s="89"/>
      <c r="C28" s="89"/>
      <c r="D28" s="89"/>
      <c r="E28" s="89"/>
      <c r="F28" s="90">
        <v>250</v>
      </c>
      <c r="G28" s="90">
        <v>250</v>
      </c>
      <c r="H28" s="90">
        <v>358.61</v>
      </c>
      <c r="I28" s="90">
        <v>400</v>
      </c>
      <c r="J28" s="91"/>
      <c r="K28" s="91"/>
      <c r="L28" s="91"/>
      <c r="M28" s="91"/>
      <c r="N28" s="92">
        <v>1000</v>
      </c>
      <c r="O28" s="92">
        <v>1700</v>
      </c>
      <c r="P28" s="92">
        <v>1753.11</v>
      </c>
      <c r="Q28" s="92">
        <v>1500</v>
      </c>
      <c r="R28" s="91">
        <v>100</v>
      </c>
      <c r="S28" s="91"/>
      <c r="T28" s="91"/>
      <c r="U28" s="91"/>
      <c r="V28" s="49">
        <v>1500</v>
      </c>
      <c r="W28" s="49">
        <v>1000</v>
      </c>
      <c r="X28" s="49">
        <v>574.41999999999996</v>
      </c>
      <c r="Y28" s="49">
        <v>1000</v>
      </c>
      <c r="Z28" s="93">
        <v>350</v>
      </c>
      <c r="AA28" s="93">
        <v>350</v>
      </c>
      <c r="AB28" s="93"/>
      <c r="AC28" s="93">
        <v>350</v>
      </c>
      <c r="AD28" s="53"/>
      <c r="AE28" s="53"/>
      <c r="AF28" s="53"/>
      <c r="AG28" s="53"/>
      <c r="AH28" s="34"/>
      <c r="AI28" s="34"/>
      <c r="AJ28" s="34"/>
      <c r="AK28" s="34"/>
      <c r="AO28" s="5" t="s">
        <v>45</v>
      </c>
      <c r="AP28" s="36"/>
      <c r="AQ28" s="36">
        <v>200</v>
      </c>
      <c r="AR28" s="36"/>
      <c r="AS28" s="36">
        <v>200</v>
      </c>
    </row>
    <row r="29" spans="1:45" ht="15.75" customHeight="1" x14ac:dyDescent="0.25">
      <c r="A29" s="36" t="s">
        <v>46</v>
      </c>
      <c r="B29" s="89"/>
      <c r="C29" s="89"/>
      <c r="D29" s="89"/>
      <c r="E29" s="89"/>
      <c r="F29" s="90">
        <v>2000</v>
      </c>
      <c r="G29" s="90">
        <v>2000</v>
      </c>
      <c r="H29" s="90">
        <f>2733.24+277+1170</f>
        <v>4180.24</v>
      </c>
      <c r="I29" s="90">
        <v>3000</v>
      </c>
      <c r="J29" s="91"/>
      <c r="K29" s="91"/>
      <c r="L29" s="91"/>
      <c r="M29" s="91"/>
      <c r="N29" s="92"/>
      <c r="O29" s="92">
        <f>250+450</f>
        <v>700</v>
      </c>
      <c r="P29" s="92">
        <v>2161.2199999999998</v>
      </c>
      <c r="Q29" s="92">
        <v>2000</v>
      </c>
      <c r="R29" s="91"/>
      <c r="S29" s="91"/>
      <c r="T29" s="91"/>
      <c r="U29" s="91"/>
      <c r="V29" s="49">
        <v>1300</v>
      </c>
      <c r="W29" s="49">
        <v>1300</v>
      </c>
      <c r="X29" s="49">
        <v>82</v>
      </c>
      <c r="Y29" s="49">
        <v>300</v>
      </c>
      <c r="Z29" s="93">
        <v>700</v>
      </c>
      <c r="AA29" s="93">
        <v>1000</v>
      </c>
      <c r="AB29" s="93"/>
      <c r="AC29" s="93">
        <v>1000</v>
      </c>
      <c r="AD29" s="53"/>
      <c r="AE29" s="53"/>
      <c r="AF29" s="53"/>
      <c r="AG29" s="53"/>
      <c r="AH29" s="34"/>
      <c r="AI29" s="34"/>
      <c r="AJ29" s="34"/>
      <c r="AK29" s="34"/>
      <c r="AO29" s="5" t="s">
        <v>47</v>
      </c>
      <c r="AP29" s="36"/>
      <c r="AQ29" s="36"/>
      <c r="AR29" s="36"/>
      <c r="AS29" s="36"/>
    </row>
    <row r="30" spans="1:45" ht="15.75" customHeight="1" x14ac:dyDescent="0.25">
      <c r="A30" s="36" t="s">
        <v>48</v>
      </c>
      <c r="B30" s="89">
        <v>300</v>
      </c>
      <c r="C30" s="89"/>
      <c r="D30" s="89"/>
      <c r="E30" s="89"/>
      <c r="F30" s="90">
        <v>500</v>
      </c>
      <c r="G30" s="90">
        <v>500</v>
      </c>
      <c r="H30" s="90"/>
      <c r="I30" s="90"/>
      <c r="J30" s="91"/>
      <c r="K30" s="91"/>
      <c r="L30" s="91"/>
      <c r="M30" s="91"/>
      <c r="N30" s="92"/>
      <c r="O30" s="92">
        <f>500+500</f>
        <v>1000</v>
      </c>
      <c r="P30" s="92">
        <v>567.5</v>
      </c>
      <c r="Q30" s="92">
        <v>300</v>
      </c>
      <c r="R30" s="91"/>
      <c r="S30" s="91"/>
      <c r="T30" s="91"/>
      <c r="U30" s="91"/>
      <c r="V30" s="49">
        <v>500</v>
      </c>
      <c r="W30" s="49">
        <v>1100</v>
      </c>
      <c r="X30" s="49"/>
      <c r="Y30" s="49">
        <v>500</v>
      </c>
      <c r="Z30" s="93"/>
      <c r="AA30" s="93"/>
      <c r="AB30" s="93"/>
      <c r="AC30" s="93"/>
      <c r="AD30" s="53"/>
      <c r="AE30" s="53"/>
      <c r="AF30" s="53"/>
      <c r="AG30" s="53"/>
      <c r="AH30" s="34"/>
      <c r="AI30" s="34"/>
      <c r="AJ30" s="34"/>
      <c r="AK30" s="34"/>
      <c r="AO30" s="5" t="s">
        <v>48</v>
      </c>
      <c r="AP30" s="36"/>
      <c r="AQ30" s="36"/>
      <c r="AR30" s="36">
        <v>237.45</v>
      </c>
      <c r="AS30" s="36"/>
    </row>
    <row r="31" spans="1:45" ht="15.75" customHeight="1" x14ac:dyDescent="0.25">
      <c r="A31" s="36" t="s">
        <v>49</v>
      </c>
      <c r="B31" s="89"/>
      <c r="C31" s="89"/>
      <c r="D31" s="89"/>
      <c r="E31" s="89"/>
      <c r="F31" s="90">
        <v>150</v>
      </c>
      <c r="G31" s="90">
        <v>150</v>
      </c>
      <c r="H31" s="90">
        <v>1103.52</v>
      </c>
      <c r="I31" s="90">
        <v>1200</v>
      </c>
      <c r="J31" s="91"/>
      <c r="K31" s="91"/>
      <c r="L31" s="91"/>
      <c r="M31" s="91"/>
      <c r="N31" s="92">
        <v>300</v>
      </c>
      <c r="O31" s="92"/>
      <c r="P31" s="92"/>
      <c r="Q31" s="92"/>
      <c r="R31" s="91"/>
      <c r="S31" s="91"/>
      <c r="T31" s="91"/>
      <c r="U31" s="91"/>
      <c r="V31" s="49"/>
      <c r="W31" s="49"/>
      <c r="X31" s="49"/>
      <c r="Y31" s="49"/>
      <c r="Z31" s="93">
        <v>400</v>
      </c>
      <c r="AA31" s="93">
        <v>800</v>
      </c>
      <c r="AB31" s="93"/>
      <c r="AC31" s="93">
        <v>800</v>
      </c>
      <c r="AD31" s="53"/>
      <c r="AE31" s="53"/>
      <c r="AF31" s="53"/>
      <c r="AG31" s="53"/>
      <c r="AH31" s="34"/>
      <c r="AI31" s="34"/>
      <c r="AJ31" s="34"/>
      <c r="AK31" s="34"/>
      <c r="AO31" s="5" t="s">
        <v>50</v>
      </c>
      <c r="AP31" s="36"/>
      <c r="AQ31" s="36"/>
      <c r="AR31" s="36"/>
      <c r="AS31" s="36"/>
    </row>
    <row r="32" spans="1:45" ht="15.75" customHeight="1" x14ac:dyDescent="0.25">
      <c r="A32" s="36" t="s">
        <v>51</v>
      </c>
      <c r="B32" s="89">
        <v>3450</v>
      </c>
      <c r="C32" s="89"/>
      <c r="D32" s="89"/>
      <c r="E32" s="89"/>
      <c r="F32" s="90"/>
      <c r="G32" s="90"/>
      <c r="H32" s="90">
        <v>481</v>
      </c>
      <c r="I32" s="90"/>
      <c r="J32" s="91"/>
      <c r="K32" s="91"/>
      <c r="L32" s="91"/>
      <c r="M32" s="91"/>
      <c r="N32" s="92">
        <v>450</v>
      </c>
      <c r="O32" s="92">
        <v>400</v>
      </c>
      <c r="P32" s="92">
        <v>179.73</v>
      </c>
      <c r="Q32" s="92"/>
      <c r="R32" s="91"/>
      <c r="S32" s="91"/>
      <c r="T32" s="91"/>
      <c r="U32" s="91"/>
      <c r="V32" s="49">
        <v>500</v>
      </c>
      <c r="W32" s="49">
        <v>300</v>
      </c>
      <c r="X32" s="49">
        <v>837.59</v>
      </c>
      <c r="Y32" s="49">
        <v>500</v>
      </c>
      <c r="Z32" s="93">
        <v>800</v>
      </c>
      <c r="AA32" s="93">
        <v>800</v>
      </c>
      <c r="AB32" s="93"/>
      <c r="AC32" s="93">
        <v>800</v>
      </c>
      <c r="AD32" s="53"/>
      <c r="AE32" s="53"/>
      <c r="AF32" s="53"/>
      <c r="AG32" s="53"/>
      <c r="AH32" s="34"/>
      <c r="AI32" s="34"/>
      <c r="AJ32" s="34"/>
      <c r="AK32" s="34"/>
      <c r="AO32" s="5" t="s">
        <v>52</v>
      </c>
      <c r="AP32" s="36">
        <v>400</v>
      </c>
      <c r="AQ32" s="36">
        <v>400</v>
      </c>
      <c r="AR32" s="36">
        <v>30.94</v>
      </c>
      <c r="AS32" s="36">
        <v>200</v>
      </c>
    </row>
    <row r="33" spans="1:45" ht="15.75" customHeight="1" x14ac:dyDescent="0.25">
      <c r="A33" s="36" t="s">
        <v>53</v>
      </c>
      <c r="B33" s="89">
        <v>500</v>
      </c>
      <c r="C33" s="89">
        <v>300</v>
      </c>
      <c r="D33" s="89">
        <v>256.31</v>
      </c>
      <c r="E33" s="89">
        <v>500</v>
      </c>
      <c r="F33" s="90">
        <v>1000</v>
      </c>
      <c r="G33" s="90">
        <v>1000</v>
      </c>
      <c r="H33" s="90">
        <v>352.16</v>
      </c>
      <c r="I33" s="90">
        <v>750</v>
      </c>
      <c r="J33" s="91"/>
      <c r="K33" s="91"/>
      <c r="L33" s="91"/>
      <c r="M33" s="91"/>
      <c r="N33" s="92"/>
      <c r="O33" s="92">
        <f>1000+100</f>
        <v>1100</v>
      </c>
      <c r="P33" s="92">
        <v>432.83</v>
      </c>
      <c r="Q33" s="92">
        <v>1000</v>
      </c>
      <c r="R33" s="91"/>
      <c r="S33" s="91"/>
      <c r="T33" s="91"/>
      <c r="U33" s="91"/>
      <c r="V33" s="49"/>
      <c r="W33" s="49"/>
      <c r="X33" s="49"/>
      <c r="Y33" s="49"/>
      <c r="Z33" s="93">
        <v>700</v>
      </c>
      <c r="AA33" s="93">
        <v>700</v>
      </c>
      <c r="AB33" s="93"/>
      <c r="AC33" s="93">
        <v>700</v>
      </c>
      <c r="AD33" s="53"/>
      <c r="AE33" s="53"/>
      <c r="AF33" s="53"/>
      <c r="AG33" s="53"/>
      <c r="AH33" s="34"/>
      <c r="AI33" s="34"/>
      <c r="AJ33" s="34"/>
      <c r="AK33" s="34"/>
      <c r="AO33" s="5" t="s">
        <v>54</v>
      </c>
      <c r="AP33" s="36"/>
      <c r="AQ33" s="36"/>
      <c r="AR33" s="36">
        <v>1494.2</v>
      </c>
      <c r="AS33" s="36">
        <v>1500</v>
      </c>
    </row>
    <row r="34" spans="1:45" ht="15.75" customHeight="1" x14ac:dyDescent="0.25">
      <c r="A34" s="36" t="s">
        <v>55</v>
      </c>
      <c r="B34" s="89">
        <v>4758</v>
      </c>
      <c r="C34" s="89">
        <v>6200</v>
      </c>
      <c r="D34" s="89">
        <f>398+2745.81+62+697.79+264</f>
        <v>4167.6000000000004</v>
      </c>
      <c r="E34" s="89">
        <f>3000+900+600</f>
        <v>4500</v>
      </c>
      <c r="F34" s="90"/>
      <c r="G34" s="90"/>
      <c r="H34" s="90">
        <f>830+305.11</f>
        <v>1135.1100000000001</v>
      </c>
      <c r="I34" s="90">
        <v>1500</v>
      </c>
      <c r="J34" s="91"/>
      <c r="K34" s="91"/>
      <c r="L34" s="91"/>
      <c r="M34" s="91"/>
      <c r="N34" s="92"/>
      <c r="O34" s="92">
        <f>600+400</f>
        <v>1000</v>
      </c>
      <c r="P34" s="92">
        <f>1372.9+654.41+400.81+280.35</f>
        <v>2708.47</v>
      </c>
      <c r="Q34" s="92">
        <v>2500</v>
      </c>
      <c r="R34" s="91"/>
      <c r="S34" s="91"/>
      <c r="T34" s="91"/>
      <c r="U34" s="91"/>
      <c r="V34" s="49"/>
      <c r="W34" s="49"/>
      <c r="X34" s="49">
        <f>1372.9+245.57+629.84+2100+150+1120</f>
        <v>5618.3099999999995</v>
      </c>
      <c r="Y34" s="49">
        <v>5500</v>
      </c>
      <c r="Z34" s="93"/>
      <c r="AA34" s="93">
        <v>300</v>
      </c>
      <c r="AB34" s="93">
        <v>102</v>
      </c>
      <c r="AC34" s="93">
        <v>300</v>
      </c>
      <c r="AD34" s="53"/>
      <c r="AE34" s="53"/>
      <c r="AF34" s="53"/>
      <c r="AG34" s="53"/>
      <c r="AH34" s="34"/>
      <c r="AI34" s="34"/>
      <c r="AJ34" s="34"/>
      <c r="AK34" s="34"/>
      <c r="AO34" s="5" t="s">
        <v>56</v>
      </c>
      <c r="AP34" s="36">
        <v>1200</v>
      </c>
      <c r="AQ34" s="36"/>
      <c r="AR34" s="36">
        <f>1423.92+100+993.1</f>
        <v>2517.02</v>
      </c>
      <c r="AS34" s="36">
        <v>2000</v>
      </c>
    </row>
    <row r="35" spans="1:45" ht="15.75" customHeight="1" x14ac:dyDescent="0.25">
      <c r="A35" s="36" t="s">
        <v>57</v>
      </c>
      <c r="B35" s="89">
        <v>100</v>
      </c>
      <c r="C35" s="89">
        <v>100</v>
      </c>
      <c r="D35" s="89">
        <v>389.1</v>
      </c>
      <c r="E35" s="89">
        <v>425</v>
      </c>
      <c r="F35" s="90">
        <v>2000</v>
      </c>
      <c r="G35" s="90">
        <v>2000</v>
      </c>
      <c r="H35" s="90">
        <v>340.8</v>
      </c>
      <c r="I35" s="90">
        <v>600</v>
      </c>
      <c r="J35" s="91"/>
      <c r="K35" s="91"/>
      <c r="L35" s="91"/>
      <c r="M35" s="91"/>
      <c r="N35" s="92">
        <v>1251</v>
      </c>
      <c r="O35" s="92">
        <f>700+400+250</f>
        <v>1350</v>
      </c>
      <c r="P35" s="92">
        <v>613.95000000000005</v>
      </c>
      <c r="Q35" s="92">
        <v>700</v>
      </c>
      <c r="R35" s="91">
        <v>50</v>
      </c>
      <c r="S35" s="91">
        <v>200</v>
      </c>
      <c r="T35" s="91"/>
      <c r="U35" s="91">
        <v>200</v>
      </c>
      <c r="V35" s="49">
        <v>400</v>
      </c>
      <c r="W35" s="49">
        <v>1000</v>
      </c>
      <c r="X35" s="49">
        <v>655.55</v>
      </c>
      <c r="Y35" s="49">
        <v>400</v>
      </c>
      <c r="Z35" s="93">
        <v>200</v>
      </c>
      <c r="AA35" s="93">
        <v>250</v>
      </c>
      <c r="AB35" s="93">
        <v>64.38</v>
      </c>
      <c r="AC35" s="93">
        <v>250</v>
      </c>
      <c r="AD35" s="53"/>
      <c r="AE35" s="53"/>
      <c r="AF35" s="53"/>
      <c r="AG35" s="53"/>
      <c r="AH35" s="34"/>
      <c r="AI35" s="34"/>
      <c r="AJ35" s="34"/>
      <c r="AK35" s="34"/>
      <c r="AO35" s="5" t="s">
        <v>58</v>
      </c>
      <c r="AP35" s="36">
        <v>400</v>
      </c>
      <c r="AQ35" s="36">
        <v>2000</v>
      </c>
      <c r="AR35" s="36">
        <v>1590.97</v>
      </c>
      <c r="AS35" s="36">
        <v>1700</v>
      </c>
    </row>
    <row r="36" spans="1:45" ht="15.75" customHeight="1" x14ac:dyDescent="0.25">
      <c r="A36" s="36" t="s">
        <v>59</v>
      </c>
      <c r="B36" s="89">
        <v>520</v>
      </c>
      <c r="C36" s="89">
        <v>200</v>
      </c>
      <c r="D36" s="89">
        <v>165.97</v>
      </c>
      <c r="E36" s="89">
        <v>200</v>
      </c>
      <c r="F36" s="90">
        <v>50</v>
      </c>
      <c r="G36" s="90">
        <v>50</v>
      </c>
      <c r="H36" s="90">
        <v>38.299999999999997</v>
      </c>
      <c r="I36" s="90">
        <v>50</v>
      </c>
      <c r="J36" s="91">
        <v>50</v>
      </c>
      <c r="K36" s="91">
        <v>50</v>
      </c>
      <c r="L36" s="91">
        <v>18.399999999999999</v>
      </c>
      <c r="M36" s="91">
        <v>25</v>
      </c>
      <c r="N36" s="92"/>
      <c r="O36" s="92">
        <v>300</v>
      </c>
      <c r="P36" s="92">
        <v>131.65</v>
      </c>
      <c r="Q36" s="92">
        <v>150</v>
      </c>
      <c r="R36" s="91"/>
      <c r="S36" s="91"/>
      <c r="T36" s="91">
        <v>12.55</v>
      </c>
      <c r="U36" s="91"/>
      <c r="V36" s="49">
        <v>250</v>
      </c>
      <c r="W36" s="49">
        <v>250</v>
      </c>
      <c r="X36" s="49">
        <v>66.86</v>
      </c>
      <c r="Y36" s="49">
        <v>250</v>
      </c>
      <c r="Z36" s="93">
        <v>100</v>
      </c>
      <c r="AA36" s="93">
        <v>100</v>
      </c>
      <c r="AB36" s="93">
        <v>102.24</v>
      </c>
      <c r="AC36" s="93">
        <v>100</v>
      </c>
      <c r="AD36" s="53">
        <v>50</v>
      </c>
      <c r="AE36" s="53">
        <v>50</v>
      </c>
      <c r="AF36" s="53">
        <v>13.2</v>
      </c>
      <c r="AG36" s="53">
        <v>20</v>
      </c>
      <c r="AH36" s="34"/>
      <c r="AI36" s="34"/>
      <c r="AJ36" s="34"/>
      <c r="AK36" s="34"/>
      <c r="AO36" s="5" t="s">
        <v>59</v>
      </c>
      <c r="AP36" s="36">
        <v>400</v>
      </c>
      <c r="AQ36" s="36">
        <v>100</v>
      </c>
      <c r="AR36" s="36">
        <v>43.64</v>
      </c>
      <c r="AS36" s="36">
        <v>55</v>
      </c>
    </row>
    <row r="37" spans="1:45" ht="15.75" customHeight="1" x14ac:dyDescent="0.25">
      <c r="A37" s="36" t="s">
        <v>60</v>
      </c>
      <c r="B37" s="89">
        <v>800</v>
      </c>
      <c r="C37" s="89">
        <v>750</v>
      </c>
      <c r="D37" s="89"/>
      <c r="E37" s="89"/>
      <c r="F37" s="90">
        <v>100</v>
      </c>
      <c r="G37" s="90">
        <v>100</v>
      </c>
      <c r="H37" s="90"/>
      <c r="I37" s="90">
        <v>100</v>
      </c>
      <c r="J37" s="91"/>
      <c r="K37" s="91"/>
      <c r="L37" s="91"/>
      <c r="M37" s="91"/>
      <c r="N37" s="92">
        <v>100</v>
      </c>
      <c r="O37" s="92">
        <v>100</v>
      </c>
      <c r="P37" s="92">
        <v>164.9</v>
      </c>
      <c r="Q37" s="92">
        <v>200</v>
      </c>
      <c r="R37" s="91"/>
      <c r="S37" s="91"/>
      <c r="T37" s="91"/>
      <c r="U37" s="91"/>
      <c r="V37" s="49">
        <v>100</v>
      </c>
      <c r="W37" s="49">
        <v>100</v>
      </c>
      <c r="X37" s="49"/>
      <c r="Y37" s="49">
        <v>25</v>
      </c>
      <c r="Z37" s="93"/>
      <c r="AA37" s="93"/>
      <c r="AB37" s="93"/>
      <c r="AC37" s="93"/>
      <c r="AD37" s="53"/>
      <c r="AE37" s="53"/>
      <c r="AF37" s="53"/>
      <c r="AG37" s="53"/>
      <c r="AH37" s="34"/>
      <c r="AI37" s="34"/>
      <c r="AJ37" s="34"/>
      <c r="AK37" s="34"/>
      <c r="AO37" s="5" t="s">
        <v>60</v>
      </c>
      <c r="AP37" s="36">
        <v>50</v>
      </c>
      <c r="AQ37" s="36"/>
      <c r="AR37" s="36"/>
      <c r="AS37" s="36">
        <v>20</v>
      </c>
    </row>
    <row r="38" spans="1:45" ht="15.75" customHeight="1" x14ac:dyDescent="0.25">
      <c r="A38" s="36" t="s">
        <v>61</v>
      </c>
      <c r="B38" s="89">
        <v>100</v>
      </c>
      <c r="C38" s="89">
        <v>100</v>
      </c>
      <c r="D38" s="89"/>
      <c r="E38" s="89"/>
      <c r="F38" s="90"/>
      <c r="G38" s="90"/>
      <c r="H38" s="90"/>
      <c r="I38" s="90"/>
      <c r="J38" s="91"/>
      <c r="K38" s="91"/>
      <c r="L38" s="91"/>
      <c r="M38" s="91"/>
      <c r="N38" s="92"/>
      <c r="O38" s="92">
        <v>20</v>
      </c>
      <c r="P38" s="92"/>
      <c r="Q38" s="92">
        <v>20</v>
      </c>
      <c r="R38" s="91"/>
      <c r="S38" s="91"/>
      <c r="T38" s="91"/>
      <c r="U38" s="91"/>
      <c r="V38" s="49"/>
      <c r="W38" s="49"/>
      <c r="X38" s="49"/>
      <c r="Y38" s="49"/>
      <c r="Z38" s="93"/>
      <c r="AA38" s="93">
        <v>50</v>
      </c>
      <c r="AB38" s="93"/>
      <c r="AC38" s="93">
        <v>50</v>
      </c>
      <c r="AD38" s="53"/>
      <c r="AE38" s="53"/>
      <c r="AF38" s="53"/>
      <c r="AG38" s="53"/>
      <c r="AH38" s="34"/>
      <c r="AI38" s="34"/>
      <c r="AJ38" s="34"/>
      <c r="AK38" s="34"/>
      <c r="AO38" s="5" t="s">
        <v>62</v>
      </c>
      <c r="AP38" s="36"/>
      <c r="AQ38" s="36"/>
      <c r="AR38" s="36"/>
      <c r="AS38" s="36"/>
    </row>
    <row r="39" spans="1:45" ht="15.75" customHeight="1" x14ac:dyDescent="0.25">
      <c r="A39" s="36" t="s">
        <v>63</v>
      </c>
      <c r="B39" s="89">
        <v>2540</v>
      </c>
      <c r="C39" s="89">
        <v>860</v>
      </c>
      <c r="D39" s="89">
        <v>704.07</v>
      </c>
      <c r="E39" s="89">
        <v>850</v>
      </c>
      <c r="F39" s="90"/>
      <c r="G39" s="90"/>
      <c r="H39" s="90"/>
      <c r="I39" s="90"/>
      <c r="J39" s="91"/>
      <c r="K39" s="91"/>
      <c r="L39" s="91"/>
      <c r="M39" s="91"/>
      <c r="N39" s="92"/>
      <c r="O39" s="92">
        <v>210</v>
      </c>
      <c r="P39" s="92">
        <v>179.8</v>
      </c>
      <c r="Q39" s="92">
        <v>210</v>
      </c>
      <c r="R39" s="91"/>
      <c r="S39" s="91"/>
      <c r="T39" s="91"/>
      <c r="U39" s="91"/>
      <c r="V39" s="49">
        <v>300</v>
      </c>
      <c r="W39" s="49">
        <v>300</v>
      </c>
      <c r="X39" s="49">
        <v>198.12</v>
      </c>
      <c r="Y39" s="49">
        <v>250</v>
      </c>
      <c r="Z39" s="93"/>
      <c r="AA39" s="93"/>
      <c r="AB39" s="93"/>
      <c r="AC39" s="93"/>
      <c r="AD39" s="53"/>
      <c r="AE39" s="53"/>
      <c r="AF39" s="53"/>
      <c r="AG39" s="53"/>
      <c r="AH39" s="34"/>
      <c r="AI39" s="34"/>
      <c r="AJ39" s="34"/>
      <c r="AK39" s="34"/>
      <c r="AO39" s="5" t="s">
        <v>64</v>
      </c>
      <c r="AP39" s="36">
        <v>1200</v>
      </c>
      <c r="AQ39" s="36">
        <v>1000</v>
      </c>
      <c r="AR39" s="36">
        <v>624.88</v>
      </c>
      <c r="AS39" s="36">
        <v>700</v>
      </c>
    </row>
    <row r="40" spans="1:45" ht="15.75" customHeight="1" x14ac:dyDescent="0.25">
      <c r="A40" s="36" t="s">
        <v>65</v>
      </c>
      <c r="B40" s="89">
        <v>1050</v>
      </c>
      <c r="C40" s="89">
        <v>1100</v>
      </c>
      <c r="D40" s="89">
        <v>578.52</v>
      </c>
      <c r="E40" s="89">
        <v>900</v>
      </c>
      <c r="F40" s="90"/>
      <c r="G40" s="90"/>
      <c r="H40" s="90">
        <v>356</v>
      </c>
      <c r="I40" s="90">
        <v>500</v>
      </c>
      <c r="J40" s="91"/>
      <c r="K40" s="91"/>
      <c r="L40" s="91"/>
      <c r="M40" s="91"/>
      <c r="N40" s="92">
        <v>550</v>
      </c>
      <c r="O40" s="92">
        <v>1600</v>
      </c>
      <c r="P40" s="92">
        <v>1331.89</v>
      </c>
      <c r="Q40" s="92">
        <v>1600</v>
      </c>
      <c r="R40" s="91"/>
      <c r="S40" s="91"/>
      <c r="T40" s="91"/>
      <c r="U40" s="91"/>
      <c r="V40" s="49">
        <v>500</v>
      </c>
      <c r="W40" s="49">
        <v>1000</v>
      </c>
      <c r="X40" s="49">
        <v>664.68</v>
      </c>
      <c r="Y40" s="49">
        <v>800</v>
      </c>
      <c r="Z40" s="93">
        <v>700</v>
      </c>
      <c r="AA40" s="93"/>
      <c r="AB40" s="93"/>
      <c r="AC40" s="93"/>
      <c r="AD40" s="53"/>
      <c r="AE40" s="53"/>
      <c r="AF40" s="53"/>
      <c r="AG40" s="53"/>
      <c r="AH40" s="34"/>
      <c r="AI40" s="34"/>
      <c r="AJ40" s="34"/>
      <c r="AK40" s="34"/>
      <c r="AO40" s="5" t="s">
        <v>66</v>
      </c>
      <c r="AP40" s="36">
        <v>800</v>
      </c>
      <c r="AQ40" s="36">
        <v>800</v>
      </c>
      <c r="AR40" s="36">
        <v>1128.52</v>
      </c>
      <c r="AS40" s="36">
        <v>1500</v>
      </c>
    </row>
    <row r="41" spans="1:45" ht="15.75" customHeight="1" x14ac:dyDescent="0.25">
      <c r="A41" s="71" t="s">
        <v>67</v>
      </c>
      <c r="B41" s="89"/>
      <c r="C41" s="89"/>
      <c r="D41" s="89"/>
      <c r="E41" s="89"/>
      <c r="F41" s="90"/>
      <c r="G41" s="90"/>
      <c r="H41" s="90"/>
      <c r="I41" s="90"/>
      <c r="J41" s="91"/>
      <c r="K41" s="91"/>
      <c r="L41" s="91"/>
      <c r="M41" s="91"/>
      <c r="N41" s="92"/>
      <c r="O41" s="92"/>
      <c r="P41" s="92"/>
      <c r="Q41" s="92"/>
      <c r="R41" s="91"/>
      <c r="S41" s="91"/>
      <c r="T41" s="91"/>
      <c r="U41" s="91"/>
      <c r="V41" s="49">
        <v>1300</v>
      </c>
      <c r="W41" s="49">
        <v>1300</v>
      </c>
      <c r="X41" s="49">
        <v>284.76</v>
      </c>
      <c r="Y41" s="49">
        <v>290</v>
      </c>
      <c r="Z41" s="93"/>
      <c r="AA41" s="93"/>
      <c r="AB41" s="93"/>
      <c r="AC41" s="93"/>
      <c r="AD41" s="53"/>
      <c r="AE41" s="53"/>
      <c r="AF41" s="53"/>
      <c r="AG41" s="53"/>
      <c r="AH41" s="34"/>
      <c r="AI41" s="34"/>
      <c r="AJ41" s="34"/>
      <c r="AK41" s="34"/>
      <c r="AO41" s="5" t="s">
        <v>68</v>
      </c>
      <c r="AP41" s="36">
        <v>10000</v>
      </c>
      <c r="AQ41" s="36">
        <v>15000</v>
      </c>
      <c r="AR41" s="36">
        <v>11065.91</v>
      </c>
      <c r="AS41" s="36">
        <v>9000</v>
      </c>
    </row>
    <row r="42" spans="1:45" ht="15.75" customHeight="1" x14ac:dyDescent="0.25">
      <c r="A42" s="94" t="s">
        <v>69</v>
      </c>
      <c r="B42" s="95"/>
      <c r="C42" s="96"/>
      <c r="D42" s="96"/>
      <c r="E42" s="96"/>
      <c r="F42" s="97"/>
      <c r="G42" s="97"/>
      <c r="H42" s="97"/>
      <c r="I42" s="97"/>
      <c r="J42" s="98"/>
      <c r="K42" s="98"/>
      <c r="L42" s="98">
        <v>50.09</v>
      </c>
      <c r="M42" s="98"/>
      <c r="N42" s="99"/>
      <c r="O42" s="99"/>
      <c r="P42" s="100">
        <v>217.53</v>
      </c>
      <c r="Q42" s="100"/>
      <c r="R42" s="98"/>
      <c r="S42" s="98"/>
      <c r="T42" s="98"/>
      <c r="U42" s="98"/>
      <c r="V42" s="101"/>
      <c r="W42" s="101"/>
      <c r="X42" s="102">
        <v>140.53</v>
      </c>
      <c r="Y42" s="103">
        <v>250</v>
      </c>
      <c r="Z42" s="104"/>
      <c r="AA42" s="105"/>
      <c r="AB42" s="106"/>
      <c r="AC42" s="106"/>
      <c r="AD42" s="107"/>
      <c r="AE42" s="108"/>
      <c r="AF42" s="53"/>
      <c r="AG42" s="53"/>
      <c r="AH42" s="109"/>
      <c r="AI42" s="109"/>
      <c r="AJ42" s="109"/>
      <c r="AK42" s="109"/>
      <c r="AO42" s="5" t="s">
        <v>69</v>
      </c>
      <c r="AP42" s="71"/>
      <c r="AQ42" s="71"/>
      <c r="AR42" s="71">
        <v>4497.45</v>
      </c>
      <c r="AS42" s="71">
        <v>5500</v>
      </c>
    </row>
    <row r="43" spans="1:45" ht="15.75" customHeight="1" x14ac:dyDescent="0.25">
      <c r="A43" s="72"/>
      <c r="B43" s="110">
        <f>SUM(B18:B41)</f>
        <v>15153</v>
      </c>
      <c r="C43" s="110">
        <f t="shared" ref="C43:E43" si="8">SUM(C19:C41)</f>
        <v>10135</v>
      </c>
      <c r="D43" s="110">
        <f t="shared" si="8"/>
        <v>7829.59</v>
      </c>
      <c r="E43" s="110">
        <f t="shared" si="8"/>
        <v>9485</v>
      </c>
      <c r="F43" s="111">
        <f t="shared" ref="F43:K43" si="9">SUM(F18:F41)</f>
        <v>9300</v>
      </c>
      <c r="G43" s="111">
        <f t="shared" si="9"/>
        <v>9300</v>
      </c>
      <c r="H43" s="111">
        <f t="shared" si="9"/>
        <v>10739.509999999998</v>
      </c>
      <c r="I43" s="111">
        <f t="shared" si="9"/>
        <v>17700</v>
      </c>
      <c r="J43" s="77">
        <f t="shared" si="9"/>
        <v>800</v>
      </c>
      <c r="K43" s="77">
        <f t="shared" si="9"/>
        <v>800</v>
      </c>
      <c r="L43" s="77">
        <f>SUM(L18:L42)</f>
        <v>569.39</v>
      </c>
      <c r="M43" s="77">
        <f t="shared" ref="M43:N43" si="10">SUM(M18:M41)</f>
        <v>25</v>
      </c>
      <c r="N43" s="112">
        <f t="shared" si="10"/>
        <v>31051</v>
      </c>
      <c r="O43" s="112">
        <f>SUM(O19:O41)</f>
        <v>37810</v>
      </c>
      <c r="P43" s="112">
        <f>SUM(P19:P42)</f>
        <v>26604.100000000002</v>
      </c>
      <c r="Q43" s="112">
        <f>SUM(Q19:Q41)</f>
        <v>38860</v>
      </c>
      <c r="R43" s="77">
        <f t="shared" ref="R43:T43" si="11">SUM(R18:R41)</f>
        <v>3150</v>
      </c>
      <c r="S43" s="77">
        <f t="shared" si="11"/>
        <v>2700</v>
      </c>
      <c r="T43" s="77">
        <f t="shared" si="11"/>
        <v>48.55</v>
      </c>
      <c r="U43" s="77">
        <f>SUM(U18:U42)</f>
        <v>2300</v>
      </c>
      <c r="V43" s="113">
        <f>SUM(V18:V41)</f>
        <v>48650</v>
      </c>
      <c r="W43" s="113">
        <f>SUM(W19:W41)</f>
        <v>53650</v>
      </c>
      <c r="X43" s="113">
        <f t="shared" ref="X43:Y43" si="12">SUM(X19:X42)</f>
        <v>35227.25</v>
      </c>
      <c r="Y43" s="113">
        <f t="shared" si="12"/>
        <v>81065</v>
      </c>
      <c r="Z43" s="114">
        <f t="shared" ref="Z43:AD43" si="13">SUM(Z18:Z41)</f>
        <v>7050</v>
      </c>
      <c r="AA43" s="115">
        <f t="shared" si="13"/>
        <v>8550</v>
      </c>
      <c r="AB43" s="115">
        <f t="shared" si="13"/>
        <v>268.62</v>
      </c>
      <c r="AC43" s="115">
        <f t="shared" si="13"/>
        <v>8550</v>
      </c>
      <c r="AD43" s="116">
        <f t="shared" si="13"/>
        <v>50</v>
      </c>
      <c r="AE43" s="117">
        <f t="shared" ref="AE43:AG43" si="14">SUM(AE36:AE41)</f>
        <v>50</v>
      </c>
      <c r="AF43" s="117">
        <f t="shared" si="14"/>
        <v>13.2</v>
      </c>
      <c r="AG43" s="117">
        <f t="shared" si="14"/>
        <v>20</v>
      </c>
      <c r="AH43" s="118">
        <v>0</v>
      </c>
      <c r="AI43" s="118">
        <v>0</v>
      </c>
      <c r="AJ43" s="118">
        <v>0</v>
      </c>
      <c r="AK43" s="118">
        <v>0</v>
      </c>
      <c r="AL43" s="82"/>
      <c r="AM43" s="82"/>
      <c r="AN43" s="82"/>
      <c r="AO43" s="82"/>
      <c r="AP43" s="118">
        <f t="shared" ref="AP43:AQ43" si="15">SUM(AP18:AP41)</f>
        <v>48950</v>
      </c>
      <c r="AQ43" s="118">
        <f t="shared" si="15"/>
        <v>70000</v>
      </c>
      <c r="AR43" s="118">
        <f t="shared" ref="AR43:AS43" si="16">SUM(AR18:AR42)</f>
        <v>56585.349999999991</v>
      </c>
      <c r="AS43" s="118">
        <f t="shared" si="16"/>
        <v>59475</v>
      </c>
    </row>
    <row r="44" spans="1:45" ht="15.75" customHeight="1" x14ac:dyDescent="0.25">
      <c r="A44" s="2"/>
      <c r="B44" s="2"/>
      <c r="C44" s="2"/>
      <c r="D44" s="2"/>
      <c r="E44" s="2"/>
      <c r="F44" s="2"/>
      <c r="G44" s="2"/>
      <c r="H44" s="88"/>
      <c r="I44" s="88"/>
      <c r="J44" s="2"/>
      <c r="K44" s="2"/>
      <c r="L44" s="2"/>
      <c r="M44" s="2"/>
      <c r="N44" s="2"/>
      <c r="O44" s="2"/>
      <c r="P44" s="4"/>
      <c r="Q44" s="4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119"/>
      <c r="AG44" s="119"/>
      <c r="AH44" s="119"/>
      <c r="AI44" s="119"/>
      <c r="AJ44" s="119"/>
      <c r="AK44" s="119"/>
      <c r="AL44" s="2"/>
      <c r="AM44" s="2"/>
      <c r="AN44" s="2"/>
      <c r="AO44" s="2"/>
      <c r="AP44" s="58"/>
      <c r="AQ44" s="58"/>
      <c r="AR44" s="58"/>
      <c r="AS44" s="58"/>
    </row>
    <row r="45" spans="1:45" ht="15.75" customHeight="1" x14ac:dyDescent="0.25">
      <c r="A45" s="120"/>
      <c r="B45" s="121">
        <f t="shared" ref="B45:AG45" si="17">B15-B43</f>
        <v>-8498</v>
      </c>
      <c r="C45" s="121">
        <f t="shared" si="17"/>
        <v>-3135</v>
      </c>
      <c r="D45" s="121">
        <f t="shared" si="17"/>
        <v>147.40999999999985</v>
      </c>
      <c r="E45" s="121">
        <f t="shared" si="17"/>
        <v>-2485</v>
      </c>
      <c r="F45" s="122">
        <f t="shared" si="17"/>
        <v>2200</v>
      </c>
      <c r="G45" s="123">
        <f t="shared" si="17"/>
        <v>2200</v>
      </c>
      <c r="H45" s="123">
        <f t="shared" si="17"/>
        <v>-1192.7599999999984</v>
      </c>
      <c r="I45" s="123">
        <f t="shared" si="17"/>
        <v>-4700</v>
      </c>
      <c r="J45" s="124">
        <f t="shared" si="17"/>
        <v>200</v>
      </c>
      <c r="K45" s="125">
        <f t="shared" si="17"/>
        <v>200</v>
      </c>
      <c r="L45" s="125">
        <f t="shared" si="17"/>
        <v>-449.39</v>
      </c>
      <c r="M45" s="125">
        <f t="shared" si="17"/>
        <v>975</v>
      </c>
      <c r="N45" s="126">
        <f t="shared" si="17"/>
        <v>-19351</v>
      </c>
      <c r="O45" s="126">
        <f t="shared" si="17"/>
        <v>-13510</v>
      </c>
      <c r="P45" s="126">
        <f t="shared" si="17"/>
        <v>-1179.4100000000035</v>
      </c>
      <c r="Q45" s="126">
        <f t="shared" si="17"/>
        <v>-18460</v>
      </c>
      <c r="R45" s="127">
        <f t="shared" si="17"/>
        <v>-1550</v>
      </c>
      <c r="S45" s="127">
        <f t="shared" si="17"/>
        <v>-2200</v>
      </c>
      <c r="T45" s="127">
        <f t="shared" si="17"/>
        <v>634.07000000000005</v>
      </c>
      <c r="U45" s="127">
        <f t="shared" si="17"/>
        <v>-600</v>
      </c>
      <c r="V45" s="128">
        <f t="shared" si="17"/>
        <v>-14450</v>
      </c>
      <c r="W45" s="128">
        <f t="shared" si="17"/>
        <v>-19650</v>
      </c>
      <c r="X45" s="128">
        <f t="shared" si="17"/>
        <v>1330.0699999999997</v>
      </c>
      <c r="Y45" s="128">
        <f t="shared" si="17"/>
        <v>-36865</v>
      </c>
      <c r="Z45" s="129">
        <f t="shared" si="17"/>
        <v>1350</v>
      </c>
      <c r="AA45" s="129">
        <f t="shared" si="17"/>
        <v>1950</v>
      </c>
      <c r="AB45" s="129">
        <f t="shared" si="17"/>
        <v>254.05000000000007</v>
      </c>
      <c r="AC45" s="129">
        <f t="shared" si="17"/>
        <v>1950</v>
      </c>
      <c r="AD45" s="130">
        <f t="shared" si="17"/>
        <v>950</v>
      </c>
      <c r="AE45" s="131">
        <f t="shared" si="17"/>
        <v>950</v>
      </c>
      <c r="AF45" s="131">
        <f t="shared" si="17"/>
        <v>586.79999999999995</v>
      </c>
      <c r="AG45" s="131">
        <f t="shared" si="17"/>
        <v>780</v>
      </c>
      <c r="AH45" s="132">
        <v>0</v>
      </c>
      <c r="AI45" s="132">
        <v>0</v>
      </c>
      <c r="AJ45" s="132">
        <v>0</v>
      </c>
      <c r="AK45" s="132">
        <v>0</v>
      </c>
      <c r="AL45" s="133"/>
      <c r="AM45" s="134">
        <f>SUM(AG45,AC45,Y45,U45,Q45,M45,I45,E45)</f>
        <v>-59405</v>
      </c>
      <c r="AN45" s="134"/>
      <c r="AO45" s="134"/>
      <c r="AP45" s="135">
        <f t="shared" ref="AP45:AS45" si="18">AP15-AP43</f>
        <v>50</v>
      </c>
      <c r="AQ45" s="135">
        <f t="shared" si="18"/>
        <v>-22000</v>
      </c>
      <c r="AR45" s="135">
        <f t="shared" si="18"/>
        <v>14654.320000000007</v>
      </c>
      <c r="AS45" s="136">
        <f t="shared" si="18"/>
        <v>6325</v>
      </c>
    </row>
    <row r="46" spans="1:45" ht="15.75" customHeight="1" x14ac:dyDescent="0.25">
      <c r="B46" s="2"/>
      <c r="C46" s="2"/>
      <c r="D46" s="2"/>
      <c r="E46" s="2"/>
      <c r="F46" s="2"/>
      <c r="G46" s="2"/>
      <c r="R46" s="3"/>
      <c r="S46" s="3"/>
      <c r="T46" s="3"/>
      <c r="U46" s="3"/>
      <c r="V46" s="3"/>
      <c r="W46" s="3"/>
      <c r="X46" s="3"/>
      <c r="Y46" s="2"/>
      <c r="Z46" s="2"/>
      <c r="AA46" s="2"/>
      <c r="AB46" s="4"/>
      <c r="AC46" s="4"/>
    </row>
    <row r="47" spans="1:45" ht="15.75" customHeight="1" x14ac:dyDescent="0.25">
      <c r="B47" s="2"/>
      <c r="C47" s="2"/>
      <c r="D47" s="2"/>
      <c r="E47" s="2"/>
      <c r="F47" s="2"/>
      <c r="G47" s="2"/>
      <c r="R47" s="3"/>
      <c r="S47" s="3"/>
      <c r="T47" s="3"/>
      <c r="U47" s="3"/>
      <c r="V47" s="3"/>
      <c r="W47" s="3"/>
      <c r="X47" s="3"/>
      <c r="Y47" s="2"/>
      <c r="Z47" s="2"/>
      <c r="AA47" s="2"/>
      <c r="AB47" s="4"/>
      <c r="AC47" s="4"/>
    </row>
    <row r="48" spans="1:45" ht="15.75" customHeight="1" x14ac:dyDescent="0.25">
      <c r="B48" s="2"/>
      <c r="C48" s="2"/>
      <c r="D48" s="2"/>
      <c r="E48" s="2"/>
      <c r="F48" s="2"/>
      <c r="G48" s="2"/>
      <c r="R48" s="3"/>
      <c r="S48" s="3"/>
      <c r="T48" s="3"/>
      <c r="U48" s="3"/>
      <c r="V48" s="3"/>
      <c r="W48" s="3"/>
      <c r="X48" s="3"/>
      <c r="Y48" s="2"/>
      <c r="Z48" s="2"/>
      <c r="AA48" s="2"/>
      <c r="AB48" s="4"/>
      <c r="AC48" s="4"/>
    </row>
    <row r="49" spans="2:31" ht="15.75" customHeight="1" x14ac:dyDescent="0.25">
      <c r="B49" s="2"/>
      <c r="C49" s="2"/>
      <c r="D49" s="2"/>
      <c r="E49" s="2"/>
      <c r="F49" s="2"/>
      <c r="G49" s="2"/>
      <c r="R49" s="3"/>
      <c r="S49" s="3"/>
      <c r="T49" s="3"/>
      <c r="U49" s="3"/>
      <c r="V49" s="3"/>
      <c r="W49" s="3"/>
      <c r="X49" s="3"/>
      <c r="Y49" s="2"/>
      <c r="Z49" s="2"/>
      <c r="AA49" s="2"/>
      <c r="AB49" s="4"/>
      <c r="AC49" s="4"/>
    </row>
    <row r="50" spans="2:31" ht="15.75" customHeight="1" x14ac:dyDescent="0.25">
      <c r="B50" s="2"/>
      <c r="C50" s="2"/>
      <c r="D50" s="2"/>
      <c r="E50" s="2"/>
      <c r="F50" s="2"/>
      <c r="G50" s="2"/>
      <c r="R50" s="3"/>
      <c r="S50" s="3"/>
      <c r="T50" s="3"/>
      <c r="U50" s="3"/>
      <c r="V50" s="3"/>
      <c r="W50" s="3"/>
      <c r="X50" s="3"/>
      <c r="Y50" s="2"/>
      <c r="Z50" s="2"/>
      <c r="AA50" s="2"/>
      <c r="AB50" s="4"/>
      <c r="AC50" s="4"/>
    </row>
    <row r="51" spans="2:31" ht="15.75" customHeight="1" x14ac:dyDescent="0.25">
      <c r="B51" s="2"/>
      <c r="C51" s="2"/>
      <c r="D51" s="2"/>
      <c r="E51" s="2"/>
      <c r="F51" s="2"/>
      <c r="G51" s="2"/>
      <c r="R51" s="3"/>
      <c r="S51" s="3"/>
      <c r="T51" s="3"/>
      <c r="U51" s="3"/>
      <c r="V51" s="3"/>
      <c r="W51" s="3"/>
      <c r="X51" s="3"/>
      <c r="Y51" s="2"/>
      <c r="Z51" s="2"/>
      <c r="AA51" s="2"/>
      <c r="AB51" s="3"/>
      <c r="AC51" s="3"/>
      <c r="AD51" s="3"/>
      <c r="AE51" s="3"/>
    </row>
    <row r="52" spans="2:31" ht="15.75" customHeight="1" x14ac:dyDescent="0.25">
      <c r="B52" s="2"/>
      <c r="C52" s="2"/>
      <c r="D52" s="2"/>
      <c r="E52" s="2"/>
      <c r="F52" s="2"/>
      <c r="G52" s="2"/>
      <c r="R52" s="3"/>
      <c r="S52" s="3"/>
      <c r="T52" s="3"/>
      <c r="U52" s="3"/>
      <c r="V52" s="3"/>
      <c r="W52" s="3"/>
      <c r="X52" s="3"/>
      <c r="Y52" s="2"/>
      <c r="Z52" s="2"/>
      <c r="AA52" s="2"/>
      <c r="AB52" s="4"/>
      <c r="AC52" s="4"/>
    </row>
    <row r="53" spans="2:31" ht="15.75" customHeight="1" x14ac:dyDescent="0.25">
      <c r="B53" s="2"/>
      <c r="C53" s="2"/>
      <c r="D53" s="2"/>
      <c r="E53" s="2"/>
      <c r="F53" s="2"/>
      <c r="G53" s="2"/>
      <c r="R53" s="3"/>
      <c r="S53" s="3"/>
      <c r="T53" s="3"/>
      <c r="U53" s="3"/>
      <c r="V53" s="3"/>
      <c r="W53" s="3"/>
      <c r="X53" s="3"/>
      <c r="Y53" s="2"/>
      <c r="Z53" s="2"/>
      <c r="AA53" s="2"/>
      <c r="AB53" s="4"/>
      <c r="AC53" s="4"/>
    </row>
    <row r="54" spans="2:31" ht="15.75" customHeight="1" x14ac:dyDescent="0.25">
      <c r="B54" s="2"/>
      <c r="C54" s="2"/>
      <c r="D54" s="2"/>
      <c r="E54" s="2"/>
      <c r="F54" s="2"/>
      <c r="G54" s="2"/>
      <c r="R54" s="3"/>
      <c r="S54" s="3"/>
      <c r="T54" s="3"/>
      <c r="U54" s="3"/>
      <c r="V54" s="3"/>
      <c r="W54" s="3"/>
      <c r="X54" s="3"/>
      <c r="Y54" s="2"/>
      <c r="Z54" s="2"/>
      <c r="AA54" s="2"/>
      <c r="AB54" s="4"/>
      <c r="AC54" s="4"/>
    </row>
    <row r="55" spans="2:31" ht="15.75" customHeight="1" x14ac:dyDescent="0.25">
      <c r="B55" s="2"/>
      <c r="C55" s="2"/>
      <c r="D55" s="2"/>
      <c r="E55" s="2"/>
      <c r="F55" s="2"/>
      <c r="G55" s="2"/>
      <c r="R55" s="3"/>
      <c r="S55" s="3"/>
      <c r="T55" s="3"/>
      <c r="U55" s="3"/>
      <c r="V55" s="3"/>
      <c r="W55" s="3"/>
      <c r="X55" s="3"/>
      <c r="Y55" s="2"/>
      <c r="Z55" s="2"/>
      <c r="AA55" s="2"/>
      <c r="AB55" s="4"/>
      <c r="AC55" s="4"/>
    </row>
    <row r="56" spans="2:31" ht="15.75" customHeight="1" x14ac:dyDescent="0.25">
      <c r="B56" s="2"/>
      <c r="C56" s="2"/>
      <c r="D56" s="2"/>
      <c r="E56" s="2"/>
      <c r="F56" s="2"/>
      <c r="G56" s="2"/>
      <c r="R56" s="3"/>
      <c r="S56" s="3"/>
      <c r="T56" s="3"/>
      <c r="U56" s="3"/>
      <c r="V56" s="3"/>
      <c r="W56" s="3"/>
      <c r="X56" s="3"/>
      <c r="Y56" s="2"/>
      <c r="Z56" s="2"/>
      <c r="AA56" s="2"/>
      <c r="AB56" s="4"/>
      <c r="AC56" s="4"/>
    </row>
    <row r="57" spans="2:31" ht="15.75" customHeight="1" x14ac:dyDescent="0.25">
      <c r="B57" s="2"/>
      <c r="C57" s="2"/>
      <c r="D57" s="2"/>
      <c r="E57" s="2"/>
      <c r="F57" s="2"/>
      <c r="G57" s="2"/>
      <c r="R57" s="3"/>
      <c r="S57" s="3"/>
      <c r="T57" s="3"/>
      <c r="U57" s="3"/>
      <c r="V57" s="3"/>
      <c r="W57" s="3"/>
      <c r="X57" s="3"/>
      <c r="Y57" s="2"/>
      <c r="Z57" s="2"/>
      <c r="AA57" s="2"/>
      <c r="AB57" s="4"/>
      <c r="AC57" s="4"/>
    </row>
    <row r="58" spans="2:31" ht="15.75" customHeight="1" x14ac:dyDescent="0.25">
      <c r="B58" s="2"/>
      <c r="C58" s="2"/>
      <c r="D58" s="2"/>
      <c r="E58" s="2"/>
      <c r="F58" s="2"/>
      <c r="G58" s="2"/>
      <c r="R58" s="3"/>
      <c r="S58" s="3"/>
      <c r="T58" s="3"/>
      <c r="U58" s="3"/>
      <c r="V58" s="3"/>
      <c r="W58" s="3"/>
      <c r="X58" s="3"/>
      <c r="Y58" s="2"/>
      <c r="Z58" s="2"/>
      <c r="AA58" s="2"/>
      <c r="AB58" s="4"/>
      <c r="AC58" s="4"/>
    </row>
    <row r="59" spans="2:31" ht="15.75" customHeight="1" x14ac:dyDescent="0.25">
      <c r="B59" s="2"/>
      <c r="C59" s="2"/>
      <c r="D59" s="2"/>
      <c r="E59" s="2"/>
      <c r="F59" s="2"/>
      <c r="G59" s="2"/>
      <c r="R59" s="3"/>
      <c r="S59" s="3"/>
      <c r="T59" s="3"/>
      <c r="U59" s="3"/>
      <c r="V59" s="3"/>
      <c r="W59" s="3"/>
      <c r="X59" s="3"/>
      <c r="Y59" s="2"/>
      <c r="Z59" s="2"/>
      <c r="AA59" s="2"/>
      <c r="AB59" s="4"/>
      <c r="AC59" s="4"/>
    </row>
    <row r="60" spans="2:31" ht="15.75" customHeight="1" x14ac:dyDescent="0.25">
      <c r="B60" s="2"/>
      <c r="C60" s="2"/>
      <c r="D60" s="2"/>
      <c r="E60" s="2"/>
      <c r="F60" s="2"/>
      <c r="G60" s="2"/>
      <c r="R60" s="3"/>
      <c r="S60" s="3"/>
      <c r="T60" s="3"/>
      <c r="U60" s="3"/>
      <c r="V60" s="3"/>
      <c r="W60" s="3"/>
      <c r="X60" s="3"/>
      <c r="Y60" s="2"/>
      <c r="Z60" s="2"/>
      <c r="AA60" s="2"/>
      <c r="AB60" s="4"/>
      <c r="AC60" s="4"/>
    </row>
    <row r="61" spans="2:31" ht="15.75" customHeight="1" x14ac:dyDescent="0.25">
      <c r="B61" s="2"/>
      <c r="C61" s="2"/>
      <c r="D61" s="2"/>
      <c r="E61" s="2"/>
      <c r="F61" s="2"/>
      <c r="G61" s="2"/>
      <c r="R61" s="3"/>
      <c r="S61" s="3"/>
      <c r="T61" s="3"/>
      <c r="U61" s="3"/>
      <c r="V61" s="3"/>
      <c r="W61" s="3"/>
      <c r="X61" s="3"/>
      <c r="Y61" s="2"/>
      <c r="Z61" s="2"/>
      <c r="AA61" s="2"/>
      <c r="AB61" s="4"/>
      <c r="AC61" s="4"/>
    </row>
    <row r="62" spans="2:31" ht="15.75" customHeight="1" x14ac:dyDescent="0.25">
      <c r="B62" s="2"/>
      <c r="C62" s="2"/>
      <c r="D62" s="2"/>
      <c r="E62" s="2"/>
      <c r="F62" s="2"/>
      <c r="G62" s="2"/>
      <c r="R62" s="3"/>
      <c r="S62" s="3"/>
      <c r="T62" s="3"/>
      <c r="U62" s="3"/>
      <c r="V62" s="3"/>
      <c r="W62" s="3"/>
      <c r="X62" s="3"/>
      <c r="Y62" s="2"/>
      <c r="Z62" s="2"/>
      <c r="AA62" s="2"/>
      <c r="AB62" s="4"/>
      <c r="AC62" s="4"/>
    </row>
    <row r="63" spans="2:31" ht="15.75" customHeight="1" x14ac:dyDescent="0.25">
      <c r="B63" s="2"/>
      <c r="C63" s="2"/>
      <c r="D63" s="2"/>
      <c r="E63" s="2"/>
      <c r="F63" s="2"/>
      <c r="G63" s="2"/>
      <c r="R63" s="3"/>
      <c r="S63" s="3"/>
      <c r="T63" s="3"/>
      <c r="U63" s="3"/>
      <c r="V63" s="3"/>
      <c r="W63" s="3"/>
      <c r="X63" s="3"/>
      <c r="Y63" s="2"/>
      <c r="Z63" s="2"/>
      <c r="AA63" s="2"/>
      <c r="AB63" s="4"/>
      <c r="AC63" s="4"/>
    </row>
    <row r="64" spans="2:31" ht="15.75" customHeight="1" x14ac:dyDescent="0.25">
      <c r="B64" s="2"/>
      <c r="C64" s="2"/>
      <c r="D64" s="2"/>
      <c r="E64" s="2"/>
      <c r="F64" s="2"/>
      <c r="G64" s="2"/>
      <c r="R64" s="3"/>
      <c r="S64" s="3"/>
      <c r="T64" s="3"/>
      <c r="U64" s="3"/>
      <c r="V64" s="3"/>
      <c r="W64" s="3"/>
      <c r="X64" s="3"/>
      <c r="Y64" s="2"/>
      <c r="Z64" s="2"/>
      <c r="AA64" s="2"/>
      <c r="AB64" s="4"/>
      <c r="AC64" s="4"/>
    </row>
    <row r="65" spans="2:29" ht="15.75" customHeight="1" x14ac:dyDescent="0.25">
      <c r="B65" s="2"/>
      <c r="C65" s="2"/>
      <c r="D65" s="2"/>
      <c r="E65" s="2"/>
      <c r="F65" s="2"/>
      <c r="G65" s="2"/>
      <c r="R65" s="3"/>
      <c r="S65" s="3"/>
      <c r="T65" s="3"/>
      <c r="U65" s="3"/>
      <c r="V65" s="3"/>
      <c r="W65" s="3"/>
      <c r="X65" s="3"/>
      <c r="Y65" s="2"/>
      <c r="Z65" s="2"/>
      <c r="AA65" s="2"/>
      <c r="AB65" s="4"/>
      <c r="AC65" s="4"/>
    </row>
    <row r="66" spans="2:29" ht="15.75" customHeight="1" x14ac:dyDescent="0.25">
      <c r="B66" s="2"/>
      <c r="C66" s="2"/>
      <c r="D66" s="2"/>
      <c r="E66" s="2"/>
      <c r="F66" s="2"/>
      <c r="G66" s="2"/>
      <c r="R66" s="3"/>
      <c r="S66" s="3"/>
      <c r="T66" s="3"/>
      <c r="U66" s="3"/>
      <c r="V66" s="3"/>
      <c r="W66" s="3"/>
      <c r="X66" s="3"/>
      <c r="Y66" s="2"/>
      <c r="Z66" s="2"/>
      <c r="AA66" s="2"/>
      <c r="AB66" s="4"/>
      <c r="AC66" s="4"/>
    </row>
    <row r="67" spans="2:29" ht="15.75" customHeight="1" x14ac:dyDescent="0.25">
      <c r="B67" s="2"/>
      <c r="C67" s="2"/>
      <c r="D67" s="2"/>
      <c r="E67" s="2"/>
      <c r="F67" s="2"/>
      <c r="G67" s="2"/>
      <c r="R67" s="3"/>
      <c r="S67" s="3"/>
      <c r="T67" s="3"/>
      <c r="U67" s="3"/>
      <c r="V67" s="3"/>
      <c r="W67" s="3"/>
      <c r="X67" s="3"/>
      <c r="Y67" s="2"/>
      <c r="Z67" s="2"/>
      <c r="AA67" s="2"/>
      <c r="AB67" s="4"/>
      <c r="AC67" s="4"/>
    </row>
    <row r="68" spans="2:29" ht="15.75" customHeight="1" x14ac:dyDescent="0.25">
      <c r="B68" s="2"/>
      <c r="C68" s="2"/>
      <c r="D68" s="2"/>
      <c r="E68" s="2"/>
      <c r="F68" s="2"/>
      <c r="G68" s="2"/>
      <c r="R68" s="3"/>
      <c r="S68" s="3"/>
      <c r="T68" s="3"/>
      <c r="U68" s="3"/>
      <c r="V68" s="3"/>
      <c r="W68" s="3"/>
      <c r="X68" s="3"/>
      <c r="Y68" s="2"/>
      <c r="Z68" s="2"/>
      <c r="AA68" s="2"/>
      <c r="AB68" s="4"/>
      <c r="AC68" s="4"/>
    </row>
    <row r="69" spans="2:29" ht="15.75" customHeight="1" x14ac:dyDescent="0.25">
      <c r="B69" s="2"/>
      <c r="C69" s="2"/>
      <c r="D69" s="2"/>
      <c r="E69" s="2"/>
      <c r="F69" s="2"/>
      <c r="G69" s="2"/>
      <c r="R69" s="3"/>
      <c r="S69" s="3"/>
      <c r="T69" s="3"/>
      <c r="U69" s="3"/>
      <c r="V69" s="3"/>
      <c r="W69" s="3"/>
      <c r="X69" s="3"/>
      <c r="Y69" s="2"/>
      <c r="Z69" s="2"/>
      <c r="AA69" s="2"/>
      <c r="AB69" s="4"/>
      <c r="AC69" s="4"/>
    </row>
    <row r="70" spans="2:29" ht="15.75" customHeight="1" x14ac:dyDescent="0.25">
      <c r="B70" s="2"/>
      <c r="C70" s="2"/>
      <c r="D70" s="2"/>
      <c r="E70" s="2"/>
      <c r="F70" s="2"/>
      <c r="G70" s="2"/>
      <c r="R70" s="3"/>
      <c r="S70" s="3"/>
      <c r="T70" s="3"/>
      <c r="U70" s="3"/>
      <c r="V70" s="3"/>
      <c r="W70" s="3"/>
      <c r="X70" s="3"/>
      <c r="Y70" s="2"/>
      <c r="Z70" s="2"/>
      <c r="AA70" s="2"/>
      <c r="AB70" s="4"/>
      <c r="AC70" s="4"/>
    </row>
    <row r="71" spans="2:29" ht="15.75" customHeight="1" x14ac:dyDescent="0.25">
      <c r="B71" s="2"/>
      <c r="C71" s="2"/>
      <c r="D71" s="2"/>
      <c r="E71" s="2"/>
      <c r="F71" s="2"/>
      <c r="G71" s="2"/>
      <c r="R71" s="3"/>
      <c r="S71" s="3"/>
      <c r="T71" s="3"/>
      <c r="U71" s="3"/>
      <c r="V71" s="3"/>
      <c r="W71" s="3"/>
      <c r="X71" s="3"/>
      <c r="Y71" s="2"/>
      <c r="Z71" s="2"/>
      <c r="AA71" s="2"/>
      <c r="AB71" s="4"/>
      <c r="AC71" s="4"/>
    </row>
    <row r="72" spans="2:29" ht="15.75" customHeight="1" x14ac:dyDescent="0.25">
      <c r="B72" s="2"/>
      <c r="C72" s="2"/>
      <c r="D72" s="2"/>
      <c r="E72" s="2"/>
      <c r="F72" s="2"/>
      <c r="G72" s="2"/>
      <c r="R72" s="3"/>
      <c r="S72" s="3"/>
      <c r="T72" s="3"/>
      <c r="U72" s="3"/>
      <c r="V72" s="3"/>
      <c r="W72" s="3"/>
      <c r="X72" s="3"/>
      <c r="Y72" s="2"/>
      <c r="Z72" s="2"/>
      <c r="AA72" s="2"/>
      <c r="AB72" s="4"/>
      <c r="AC72" s="4"/>
    </row>
    <row r="73" spans="2:29" ht="15.75" customHeight="1" x14ac:dyDescent="0.25">
      <c r="B73" s="2"/>
      <c r="C73" s="2"/>
      <c r="D73" s="2"/>
      <c r="E73" s="2"/>
      <c r="F73" s="2"/>
      <c r="G73" s="2"/>
      <c r="R73" s="3"/>
      <c r="S73" s="3"/>
      <c r="T73" s="3"/>
      <c r="U73" s="3"/>
      <c r="V73" s="3"/>
      <c r="W73" s="3"/>
      <c r="X73" s="3"/>
      <c r="Y73" s="2"/>
      <c r="Z73" s="2"/>
      <c r="AA73" s="2"/>
      <c r="AB73" s="4"/>
      <c r="AC73" s="4"/>
    </row>
    <row r="74" spans="2:29" ht="15.75" customHeight="1" x14ac:dyDescent="0.25">
      <c r="B74" s="2"/>
      <c r="C74" s="2"/>
      <c r="D74" s="2"/>
      <c r="E74" s="2"/>
      <c r="F74" s="2"/>
      <c r="G74" s="2"/>
      <c r="R74" s="3"/>
      <c r="S74" s="3"/>
      <c r="T74" s="3"/>
      <c r="U74" s="3"/>
      <c r="V74" s="3"/>
      <c r="W74" s="3"/>
      <c r="X74" s="3"/>
      <c r="Y74" s="2"/>
      <c r="Z74" s="2"/>
      <c r="AA74" s="2"/>
      <c r="AB74" s="4"/>
      <c r="AC74" s="4"/>
    </row>
    <row r="75" spans="2:29" ht="15.75" customHeight="1" x14ac:dyDescent="0.25">
      <c r="B75" s="2"/>
      <c r="C75" s="2"/>
      <c r="D75" s="2"/>
      <c r="E75" s="2"/>
      <c r="F75" s="2"/>
      <c r="G75" s="2"/>
      <c r="R75" s="3"/>
      <c r="S75" s="3"/>
      <c r="T75" s="3"/>
      <c r="U75" s="3"/>
      <c r="V75" s="3"/>
      <c r="W75" s="3"/>
      <c r="X75" s="3"/>
      <c r="Y75" s="2"/>
      <c r="Z75" s="2"/>
      <c r="AA75" s="2"/>
      <c r="AB75" s="4"/>
      <c r="AC75" s="4"/>
    </row>
    <row r="76" spans="2:29" ht="15.75" customHeight="1" x14ac:dyDescent="0.25">
      <c r="B76" s="2"/>
      <c r="C76" s="2"/>
      <c r="D76" s="2"/>
      <c r="E76" s="2"/>
      <c r="F76" s="2"/>
      <c r="G76" s="2"/>
      <c r="R76" s="3"/>
      <c r="S76" s="3"/>
      <c r="T76" s="3"/>
      <c r="U76" s="3"/>
      <c r="V76" s="3"/>
      <c r="W76" s="3"/>
      <c r="X76" s="3"/>
      <c r="Y76" s="2"/>
      <c r="Z76" s="2"/>
      <c r="AA76" s="2"/>
      <c r="AB76" s="4"/>
      <c r="AC76" s="4"/>
    </row>
    <row r="77" spans="2:29" ht="15.75" customHeight="1" x14ac:dyDescent="0.25">
      <c r="B77" s="2"/>
      <c r="C77" s="2"/>
      <c r="D77" s="2"/>
      <c r="E77" s="2"/>
      <c r="F77" s="2"/>
      <c r="G77" s="2"/>
      <c r="R77" s="3"/>
      <c r="S77" s="3"/>
      <c r="T77" s="3"/>
      <c r="U77" s="3"/>
      <c r="V77" s="3"/>
      <c r="W77" s="3"/>
      <c r="X77" s="3"/>
      <c r="Y77" s="2"/>
      <c r="Z77" s="2"/>
      <c r="AA77" s="2"/>
      <c r="AB77" s="4"/>
      <c r="AC77" s="4"/>
    </row>
    <row r="78" spans="2:29" ht="15.75" customHeight="1" x14ac:dyDescent="0.25">
      <c r="B78" s="2"/>
      <c r="C78" s="2"/>
      <c r="D78" s="2"/>
      <c r="E78" s="2"/>
      <c r="F78" s="2"/>
      <c r="G78" s="2"/>
      <c r="R78" s="3"/>
      <c r="S78" s="3"/>
      <c r="T78" s="3"/>
      <c r="U78" s="3"/>
      <c r="V78" s="3"/>
      <c r="W78" s="3"/>
      <c r="X78" s="3"/>
      <c r="Y78" s="2"/>
      <c r="Z78" s="2"/>
      <c r="AA78" s="2"/>
      <c r="AB78" s="4"/>
      <c r="AC78" s="4"/>
    </row>
    <row r="79" spans="2:29" ht="15.75" customHeight="1" x14ac:dyDescent="0.25">
      <c r="B79" s="2"/>
      <c r="C79" s="2"/>
      <c r="D79" s="2"/>
      <c r="E79" s="2"/>
      <c r="F79" s="2"/>
      <c r="G79" s="2"/>
      <c r="R79" s="3"/>
      <c r="S79" s="3"/>
      <c r="T79" s="3"/>
      <c r="U79" s="3"/>
      <c r="V79" s="3"/>
      <c r="W79" s="3"/>
      <c r="X79" s="3"/>
      <c r="Y79" s="2"/>
      <c r="Z79" s="2"/>
      <c r="AA79" s="2"/>
      <c r="AB79" s="4"/>
      <c r="AC79" s="4"/>
    </row>
    <row r="80" spans="2:29" ht="15.75" customHeight="1" x14ac:dyDescent="0.25">
      <c r="B80" s="2"/>
      <c r="C80" s="2"/>
      <c r="D80" s="2"/>
      <c r="E80" s="2"/>
      <c r="F80" s="2"/>
      <c r="G80" s="2"/>
      <c r="R80" s="3"/>
      <c r="S80" s="3"/>
      <c r="T80" s="3"/>
      <c r="U80" s="3"/>
      <c r="V80" s="3"/>
      <c r="W80" s="3"/>
      <c r="X80" s="3"/>
      <c r="Y80" s="2"/>
      <c r="Z80" s="2"/>
      <c r="AA80" s="2"/>
      <c r="AB80" s="4"/>
      <c r="AC80" s="4"/>
    </row>
    <row r="81" spans="2:29" ht="15.75" customHeight="1" x14ac:dyDescent="0.25">
      <c r="B81" s="2"/>
      <c r="C81" s="2"/>
      <c r="D81" s="2"/>
      <c r="E81" s="2"/>
      <c r="F81" s="2"/>
      <c r="G81" s="2"/>
      <c r="R81" s="3"/>
      <c r="S81" s="3"/>
      <c r="T81" s="3"/>
      <c r="U81" s="3"/>
      <c r="V81" s="3"/>
      <c r="W81" s="3"/>
      <c r="X81" s="3"/>
      <c r="Y81" s="2"/>
      <c r="Z81" s="2"/>
      <c r="AA81" s="2"/>
      <c r="AB81" s="4"/>
      <c r="AC81" s="4"/>
    </row>
    <row r="82" spans="2:29" ht="15.75" customHeight="1" x14ac:dyDescent="0.25">
      <c r="B82" s="2"/>
      <c r="C82" s="2"/>
      <c r="D82" s="2"/>
      <c r="E82" s="2"/>
      <c r="F82" s="2"/>
      <c r="G82" s="2"/>
      <c r="R82" s="3"/>
      <c r="S82" s="3"/>
      <c r="T82" s="3"/>
      <c r="U82" s="3"/>
      <c r="V82" s="3"/>
      <c r="W82" s="3"/>
      <c r="X82" s="3"/>
      <c r="Y82" s="2"/>
      <c r="Z82" s="2"/>
      <c r="AA82" s="2"/>
      <c r="AB82" s="4"/>
      <c r="AC82" s="4"/>
    </row>
    <row r="83" spans="2:29" ht="15.75" customHeight="1" x14ac:dyDescent="0.25">
      <c r="B83" s="2"/>
      <c r="C83" s="2"/>
      <c r="D83" s="2"/>
      <c r="E83" s="2"/>
      <c r="F83" s="2"/>
      <c r="G83" s="2"/>
      <c r="R83" s="3"/>
      <c r="S83" s="3"/>
      <c r="T83" s="3"/>
      <c r="U83" s="3"/>
      <c r="V83" s="3"/>
      <c r="W83" s="3"/>
      <c r="X83" s="3"/>
      <c r="Y83" s="2"/>
      <c r="Z83" s="2"/>
      <c r="AA83" s="2"/>
      <c r="AB83" s="4"/>
      <c r="AC83" s="4"/>
    </row>
    <row r="84" spans="2:29" ht="15.75" customHeight="1" x14ac:dyDescent="0.25">
      <c r="B84" s="2"/>
      <c r="C84" s="2"/>
      <c r="D84" s="2"/>
      <c r="E84" s="2"/>
      <c r="F84" s="2"/>
      <c r="G84" s="2"/>
      <c r="R84" s="3"/>
      <c r="S84" s="3"/>
      <c r="T84" s="3"/>
      <c r="U84" s="3"/>
      <c r="V84" s="3"/>
      <c r="W84" s="3"/>
      <c r="X84" s="3"/>
      <c r="Y84" s="2"/>
      <c r="Z84" s="2"/>
      <c r="AA84" s="2"/>
      <c r="AB84" s="4"/>
      <c r="AC84" s="4"/>
    </row>
    <row r="85" spans="2:29" ht="15.75" customHeight="1" x14ac:dyDescent="0.25">
      <c r="B85" s="2"/>
      <c r="C85" s="2"/>
      <c r="D85" s="2"/>
      <c r="E85" s="2"/>
      <c r="F85" s="2"/>
      <c r="G85" s="2"/>
      <c r="R85" s="3"/>
      <c r="S85" s="3"/>
      <c r="T85" s="3"/>
      <c r="U85" s="3"/>
      <c r="V85" s="3"/>
      <c r="W85" s="3"/>
      <c r="X85" s="3"/>
      <c r="Y85" s="2"/>
      <c r="Z85" s="2"/>
      <c r="AA85" s="2"/>
      <c r="AB85" s="4"/>
      <c r="AC85" s="4"/>
    </row>
    <row r="86" spans="2:29" ht="15.75" customHeight="1" x14ac:dyDescent="0.25">
      <c r="B86" s="2"/>
      <c r="C86" s="2"/>
      <c r="D86" s="2"/>
      <c r="E86" s="2"/>
      <c r="F86" s="2"/>
      <c r="G86" s="2"/>
      <c r="R86" s="3"/>
      <c r="S86" s="3"/>
      <c r="T86" s="3"/>
      <c r="U86" s="3"/>
      <c r="V86" s="3"/>
      <c r="W86" s="3"/>
      <c r="X86" s="3"/>
      <c r="Y86" s="2"/>
      <c r="Z86" s="2"/>
      <c r="AA86" s="2"/>
      <c r="AB86" s="4"/>
      <c r="AC86" s="4"/>
    </row>
    <row r="87" spans="2:29" ht="15.75" customHeight="1" x14ac:dyDescent="0.25">
      <c r="B87" s="2"/>
      <c r="C87" s="2"/>
      <c r="D87" s="2"/>
      <c r="E87" s="2"/>
      <c r="F87" s="2"/>
      <c r="G87" s="2"/>
      <c r="R87" s="3"/>
      <c r="S87" s="3"/>
      <c r="T87" s="3"/>
      <c r="U87" s="3"/>
      <c r="V87" s="3"/>
      <c r="W87" s="3"/>
      <c r="X87" s="3"/>
      <c r="Y87" s="2"/>
      <c r="Z87" s="2"/>
      <c r="AA87" s="2"/>
      <c r="AB87" s="4"/>
      <c r="AC87" s="4"/>
    </row>
    <row r="88" spans="2:29" ht="15.75" customHeight="1" x14ac:dyDescent="0.25">
      <c r="B88" s="2"/>
      <c r="C88" s="2"/>
      <c r="D88" s="2"/>
      <c r="E88" s="2"/>
      <c r="F88" s="2"/>
      <c r="G88" s="2"/>
      <c r="R88" s="3"/>
      <c r="S88" s="3"/>
      <c r="T88" s="3"/>
      <c r="U88" s="3"/>
      <c r="V88" s="3"/>
      <c r="W88" s="3"/>
      <c r="X88" s="3"/>
      <c r="Y88" s="2"/>
      <c r="Z88" s="2"/>
      <c r="AA88" s="2"/>
      <c r="AB88" s="4"/>
      <c r="AC88" s="4"/>
    </row>
    <row r="89" spans="2:29" ht="15.75" customHeight="1" x14ac:dyDescent="0.25">
      <c r="B89" s="2"/>
      <c r="C89" s="2"/>
      <c r="D89" s="2"/>
      <c r="E89" s="2"/>
      <c r="F89" s="2"/>
      <c r="G89" s="2"/>
      <c r="R89" s="3"/>
      <c r="S89" s="3"/>
      <c r="T89" s="3"/>
      <c r="U89" s="3"/>
      <c r="V89" s="3"/>
      <c r="W89" s="3"/>
      <c r="X89" s="3"/>
      <c r="Y89" s="2"/>
      <c r="Z89" s="2"/>
      <c r="AA89" s="2"/>
      <c r="AB89" s="4"/>
      <c r="AC89" s="4"/>
    </row>
    <row r="90" spans="2:29" ht="15.75" customHeight="1" x14ac:dyDescent="0.25">
      <c r="B90" s="2"/>
      <c r="C90" s="2"/>
      <c r="D90" s="2"/>
      <c r="E90" s="2"/>
      <c r="F90" s="2"/>
      <c r="G90" s="2"/>
      <c r="R90" s="3"/>
      <c r="S90" s="3"/>
      <c r="T90" s="3"/>
      <c r="U90" s="3"/>
      <c r="V90" s="3"/>
      <c r="W90" s="3"/>
      <c r="X90" s="3"/>
      <c r="Y90" s="2"/>
      <c r="Z90" s="2"/>
      <c r="AA90" s="2"/>
      <c r="AB90" s="4"/>
      <c r="AC90" s="4"/>
    </row>
    <row r="91" spans="2:29" ht="15.75" customHeight="1" x14ac:dyDescent="0.25">
      <c r="B91" s="2"/>
      <c r="C91" s="2"/>
      <c r="D91" s="2"/>
      <c r="E91" s="2"/>
      <c r="F91" s="2"/>
      <c r="G91" s="2"/>
      <c r="R91" s="3"/>
      <c r="S91" s="3"/>
      <c r="T91" s="3"/>
      <c r="U91" s="3"/>
      <c r="V91" s="3"/>
      <c r="W91" s="3"/>
      <c r="X91" s="3"/>
      <c r="Y91" s="2"/>
      <c r="Z91" s="2"/>
      <c r="AA91" s="2"/>
      <c r="AB91" s="4"/>
      <c r="AC91" s="4"/>
    </row>
    <row r="92" spans="2:29" ht="15.75" customHeight="1" x14ac:dyDescent="0.25">
      <c r="B92" s="2"/>
      <c r="C92" s="2"/>
      <c r="D92" s="2"/>
      <c r="E92" s="2"/>
      <c r="F92" s="2"/>
      <c r="G92" s="2"/>
      <c r="R92" s="3"/>
      <c r="S92" s="3"/>
      <c r="T92" s="3"/>
      <c r="U92" s="3"/>
      <c r="V92" s="3"/>
      <c r="W92" s="3"/>
      <c r="X92" s="3"/>
      <c r="Y92" s="2"/>
      <c r="Z92" s="2"/>
      <c r="AA92" s="2"/>
      <c r="AB92" s="4"/>
      <c r="AC92" s="4"/>
    </row>
    <row r="93" spans="2:29" ht="15.75" customHeight="1" x14ac:dyDescent="0.25">
      <c r="B93" s="2"/>
      <c r="C93" s="2"/>
      <c r="D93" s="2"/>
      <c r="E93" s="2"/>
      <c r="F93" s="2"/>
      <c r="G93" s="2"/>
      <c r="R93" s="3"/>
      <c r="S93" s="3"/>
      <c r="T93" s="3"/>
      <c r="U93" s="3"/>
      <c r="V93" s="3"/>
      <c r="W93" s="3"/>
      <c r="X93" s="3"/>
      <c r="Y93" s="2"/>
      <c r="Z93" s="2"/>
      <c r="AA93" s="2"/>
      <c r="AB93" s="4"/>
      <c r="AC93" s="4"/>
    </row>
    <row r="94" spans="2:29" ht="15.75" customHeight="1" x14ac:dyDescent="0.25">
      <c r="B94" s="2"/>
      <c r="C94" s="2"/>
      <c r="D94" s="2"/>
      <c r="E94" s="2"/>
      <c r="F94" s="2"/>
      <c r="G94" s="2"/>
      <c r="R94" s="3"/>
      <c r="S94" s="3"/>
      <c r="T94" s="3"/>
      <c r="U94" s="3"/>
      <c r="V94" s="3"/>
      <c r="W94" s="3"/>
      <c r="X94" s="3"/>
      <c r="Y94" s="2"/>
      <c r="Z94" s="2"/>
      <c r="AA94" s="2"/>
      <c r="AB94" s="4"/>
      <c r="AC94" s="4"/>
    </row>
    <row r="95" spans="2:29" ht="15.75" customHeight="1" x14ac:dyDescent="0.25">
      <c r="B95" s="2"/>
      <c r="C95" s="2"/>
      <c r="D95" s="2"/>
      <c r="E95" s="2"/>
      <c r="F95" s="2"/>
      <c r="G95" s="2"/>
      <c r="R95" s="3"/>
      <c r="S95" s="3"/>
      <c r="T95" s="3"/>
      <c r="U95" s="3"/>
      <c r="V95" s="3"/>
      <c r="W95" s="3"/>
      <c r="X95" s="3"/>
      <c r="Y95" s="2"/>
      <c r="Z95" s="2"/>
      <c r="AA95" s="2"/>
      <c r="AB95" s="4"/>
      <c r="AC95" s="4"/>
    </row>
    <row r="96" spans="2:29" ht="15.75" customHeight="1" x14ac:dyDescent="0.25">
      <c r="B96" s="2"/>
      <c r="C96" s="2"/>
      <c r="D96" s="2"/>
      <c r="E96" s="2"/>
      <c r="F96" s="2"/>
      <c r="G96" s="2"/>
      <c r="R96" s="3"/>
      <c r="S96" s="3"/>
      <c r="T96" s="3"/>
      <c r="U96" s="3"/>
      <c r="V96" s="3"/>
      <c r="W96" s="3"/>
      <c r="X96" s="3"/>
      <c r="Y96" s="2"/>
      <c r="Z96" s="2"/>
      <c r="AA96" s="2"/>
      <c r="AB96" s="4"/>
      <c r="AC96" s="4"/>
    </row>
    <row r="97" spans="2:29" ht="15.75" customHeight="1" x14ac:dyDescent="0.25">
      <c r="B97" s="2"/>
      <c r="C97" s="2"/>
      <c r="D97" s="2"/>
      <c r="E97" s="2"/>
      <c r="F97" s="2"/>
      <c r="G97" s="2"/>
      <c r="R97" s="3"/>
      <c r="S97" s="3"/>
      <c r="T97" s="3"/>
      <c r="U97" s="3"/>
      <c r="V97" s="3"/>
      <c r="W97" s="3"/>
      <c r="X97" s="3"/>
      <c r="Y97" s="2"/>
      <c r="Z97" s="2"/>
      <c r="AA97" s="2"/>
      <c r="AB97" s="4"/>
      <c r="AC97" s="4"/>
    </row>
    <row r="98" spans="2:29" ht="15.75" customHeight="1" x14ac:dyDescent="0.25">
      <c r="B98" s="2"/>
      <c r="C98" s="2"/>
      <c r="D98" s="2"/>
      <c r="E98" s="2"/>
      <c r="F98" s="2"/>
      <c r="G98" s="2"/>
      <c r="R98" s="3"/>
      <c r="S98" s="3"/>
      <c r="T98" s="3"/>
      <c r="U98" s="3"/>
      <c r="V98" s="3"/>
      <c r="W98" s="3"/>
      <c r="X98" s="3"/>
      <c r="Y98" s="2"/>
      <c r="Z98" s="2"/>
      <c r="AA98" s="2"/>
      <c r="AB98" s="4"/>
      <c r="AC98" s="4"/>
    </row>
    <row r="99" spans="2:29" ht="15.75" customHeight="1" x14ac:dyDescent="0.25">
      <c r="B99" s="2"/>
      <c r="C99" s="2"/>
      <c r="D99" s="2"/>
      <c r="E99" s="2"/>
      <c r="F99" s="2"/>
      <c r="G99" s="2"/>
      <c r="R99" s="3"/>
      <c r="S99" s="3"/>
      <c r="T99" s="3"/>
      <c r="U99" s="3"/>
      <c r="V99" s="3"/>
      <c r="W99" s="3"/>
      <c r="X99" s="3"/>
      <c r="Y99" s="2"/>
      <c r="Z99" s="2"/>
      <c r="AA99" s="2"/>
      <c r="AB99" s="4"/>
      <c r="AC99" s="4"/>
    </row>
    <row r="100" spans="2:29" ht="15.75" customHeight="1" x14ac:dyDescent="0.25">
      <c r="B100" s="2"/>
      <c r="C100" s="2"/>
      <c r="D100" s="2"/>
      <c r="E100" s="2"/>
      <c r="F100" s="2"/>
      <c r="G100" s="2"/>
      <c r="R100" s="3"/>
      <c r="S100" s="3"/>
      <c r="T100" s="3"/>
      <c r="U100" s="3"/>
      <c r="V100" s="3"/>
      <c r="W100" s="3"/>
      <c r="X100" s="3"/>
      <c r="Y100" s="2"/>
      <c r="Z100" s="2"/>
      <c r="AA100" s="2"/>
      <c r="AB100" s="4"/>
      <c r="AC100" s="4"/>
    </row>
    <row r="101" spans="2:29" ht="15.75" customHeight="1" x14ac:dyDescent="0.25">
      <c r="B101" s="2"/>
      <c r="C101" s="2"/>
      <c r="D101" s="2"/>
      <c r="E101" s="2"/>
      <c r="F101" s="2"/>
      <c r="G101" s="2"/>
      <c r="R101" s="3"/>
      <c r="S101" s="3"/>
      <c r="T101" s="3"/>
      <c r="U101" s="3"/>
      <c r="V101" s="3"/>
      <c r="W101" s="3"/>
      <c r="X101" s="3"/>
      <c r="Y101" s="2"/>
      <c r="Z101" s="2"/>
      <c r="AA101" s="2"/>
      <c r="AB101" s="4"/>
      <c r="AC101" s="4"/>
    </row>
    <row r="102" spans="2:29" ht="15.75" customHeight="1" x14ac:dyDescent="0.25">
      <c r="B102" s="2"/>
      <c r="C102" s="2"/>
      <c r="D102" s="2"/>
      <c r="E102" s="2"/>
      <c r="F102" s="2"/>
      <c r="G102" s="2"/>
      <c r="R102" s="3"/>
      <c r="S102" s="3"/>
      <c r="T102" s="3"/>
      <c r="U102" s="3"/>
      <c r="V102" s="3"/>
      <c r="W102" s="3"/>
      <c r="X102" s="3"/>
      <c r="Y102" s="2"/>
      <c r="Z102" s="2"/>
      <c r="AA102" s="2"/>
      <c r="AB102" s="4"/>
      <c r="AC102" s="4"/>
    </row>
    <row r="103" spans="2:29" ht="15.75" customHeight="1" x14ac:dyDescent="0.25">
      <c r="B103" s="2"/>
      <c r="C103" s="2"/>
      <c r="D103" s="2"/>
      <c r="E103" s="2"/>
      <c r="F103" s="2"/>
      <c r="G103" s="2"/>
      <c r="R103" s="3"/>
      <c r="S103" s="3"/>
      <c r="T103" s="3"/>
      <c r="U103" s="3"/>
      <c r="V103" s="3"/>
      <c r="W103" s="3"/>
      <c r="X103" s="3"/>
      <c r="Y103" s="2"/>
      <c r="Z103" s="2"/>
      <c r="AA103" s="2"/>
      <c r="AB103" s="4"/>
      <c r="AC103" s="4"/>
    </row>
    <row r="104" spans="2:29" ht="15.75" customHeight="1" x14ac:dyDescent="0.25">
      <c r="B104" s="2"/>
      <c r="C104" s="2"/>
      <c r="D104" s="2"/>
      <c r="E104" s="2"/>
      <c r="F104" s="2"/>
      <c r="G104" s="2"/>
      <c r="R104" s="3"/>
      <c r="S104" s="3"/>
      <c r="T104" s="3"/>
      <c r="U104" s="3"/>
      <c r="V104" s="3"/>
      <c r="W104" s="3"/>
      <c r="X104" s="3"/>
      <c r="Y104" s="2"/>
      <c r="Z104" s="2"/>
      <c r="AA104" s="2"/>
      <c r="AB104" s="4"/>
      <c r="AC104" s="4"/>
    </row>
    <row r="105" spans="2:29" ht="15.75" customHeight="1" x14ac:dyDescent="0.25">
      <c r="B105" s="2"/>
      <c r="C105" s="2"/>
      <c r="D105" s="2"/>
      <c r="E105" s="2"/>
      <c r="F105" s="2"/>
      <c r="G105" s="2"/>
      <c r="R105" s="3"/>
      <c r="S105" s="3"/>
      <c r="T105" s="3"/>
      <c r="U105" s="3"/>
      <c r="V105" s="3"/>
      <c r="W105" s="3"/>
      <c r="X105" s="3"/>
      <c r="Y105" s="2"/>
      <c r="Z105" s="2"/>
      <c r="AA105" s="2"/>
      <c r="AB105" s="4"/>
      <c r="AC105" s="4"/>
    </row>
    <row r="106" spans="2:29" ht="15.75" customHeight="1" x14ac:dyDescent="0.25">
      <c r="B106" s="2"/>
      <c r="C106" s="2"/>
      <c r="D106" s="2"/>
      <c r="E106" s="2"/>
      <c r="F106" s="2"/>
      <c r="G106" s="2"/>
      <c r="R106" s="3"/>
      <c r="S106" s="3"/>
      <c r="T106" s="3"/>
      <c r="U106" s="3"/>
      <c r="V106" s="3"/>
      <c r="W106" s="3"/>
      <c r="X106" s="3"/>
      <c r="Y106" s="2"/>
      <c r="Z106" s="2"/>
      <c r="AA106" s="2"/>
      <c r="AB106" s="4"/>
      <c r="AC106" s="4"/>
    </row>
    <row r="107" spans="2:29" ht="15.75" customHeight="1" x14ac:dyDescent="0.25">
      <c r="B107" s="2"/>
      <c r="C107" s="2"/>
      <c r="D107" s="2"/>
      <c r="E107" s="2"/>
      <c r="F107" s="2"/>
      <c r="G107" s="2"/>
      <c r="R107" s="3"/>
      <c r="S107" s="3"/>
      <c r="T107" s="3"/>
      <c r="U107" s="3"/>
      <c r="V107" s="3"/>
      <c r="W107" s="3"/>
      <c r="X107" s="3"/>
      <c r="Y107" s="2"/>
      <c r="Z107" s="2"/>
      <c r="AA107" s="2"/>
      <c r="AB107" s="4"/>
      <c r="AC107" s="4"/>
    </row>
    <row r="108" spans="2:29" ht="15.75" customHeight="1" x14ac:dyDescent="0.25">
      <c r="B108" s="2"/>
      <c r="C108" s="2"/>
      <c r="D108" s="2"/>
      <c r="E108" s="2"/>
      <c r="F108" s="2"/>
      <c r="G108" s="2"/>
      <c r="R108" s="3"/>
      <c r="S108" s="3"/>
      <c r="T108" s="3"/>
      <c r="U108" s="3"/>
      <c r="V108" s="3"/>
      <c r="W108" s="3"/>
      <c r="X108" s="3"/>
      <c r="Y108" s="2"/>
      <c r="Z108" s="2"/>
      <c r="AA108" s="2"/>
      <c r="AB108" s="4"/>
      <c r="AC108" s="4"/>
    </row>
    <row r="109" spans="2:29" ht="15.75" customHeight="1" x14ac:dyDescent="0.25">
      <c r="B109" s="2"/>
      <c r="C109" s="2"/>
      <c r="D109" s="2"/>
      <c r="E109" s="2"/>
      <c r="F109" s="2"/>
      <c r="G109" s="2"/>
      <c r="R109" s="3"/>
      <c r="S109" s="3"/>
      <c r="T109" s="3"/>
      <c r="U109" s="3"/>
      <c r="V109" s="3"/>
      <c r="W109" s="3"/>
      <c r="X109" s="3"/>
      <c r="Y109" s="2"/>
      <c r="Z109" s="2"/>
      <c r="AA109" s="2"/>
      <c r="AB109" s="4"/>
      <c r="AC109" s="4"/>
    </row>
    <row r="110" spans="2:29" ht="15.75" customHeight="1" x14ac:dyDescent="0.25">
      <c r="B110" s="2"/>
      <c r="C110" s="2"/>
      <c r="D110" s="2"/>
      <c r="E110" s="2"/>
      <c r="F110" s="2"/>
      <c r="G110" s="2"/>
      <c r="R110" s="3"/>
      <c r="S110" s="3"/>
      <c r="T110" s="3"/>
      <c r="U110" s="3"/>
      <c r="V110" s="3"/>
      <c r="W110" s="3"/>
      <c r="X110" s="3"/>
      <c r="Y110" s="2"/>
      <c r="Z110" s="2"/>
      <c r="AA110" s="2"/>
      <c r="AB110" s="4"/>
      <c r="AC110" s="4"/>
    </row>
    <row r="111" spans="2:29" ht="15.75" customHeight="1" x14ac:dyDescent="0.25">
      <c r="B111" s="2"/>
      <c r="C111" s="2"/>
      <c r="D111" s="2"/>
      <c r="E111" s="2"/>
      <c r="F111" s="2"/>
      <c r="G111" s="2"/>
      <c r="R111" s="3"/>
      <c r="S111" s="3"/>
      <c r="T111" s="3"/>
      <c r="U111" s="3"/>
      <c r="V111" s="3"/>
      <c r="W111" s="3"/>
      <c r="X111" s="3"/>
      <c r="Y111" s="2"/>
      <c r="Z111" s="2"/>
      <c r="AA111" s="2"/>
      <c r="AB111" s="4"/>
      <c r="AC111" s="4"/>
    </row>
    <row r="112" spans="2:29" ht="15.75" customHeight="1" x14ac:dyDescent="0.25">
      <c r="B112" s="2"/>
      <c r="C112" s="2"/>
      <c r="D112" s="2"/>
      <c r="E112" s="2"/>
      <c r="F112" s="2"/>
      <c r="G112" s="2"/>
      <c r="R112" s="3"/>
      <c r="S112" s="3"/>
      <c r="T112" s="3"/>
      <c r="U112" s="3"/>
      <c r="V112" s="3"/>
      <c r="W112" s="3"/>
      <c r="X112" s="3"/>
      <c r="Y112" s="2"/>
      <c r="Z112" s="2"/>
      <c r="AA112" s="2"/>
      <c r="AB112" s="4"/>
      <c r="AC112" s="4"/>
    </row>
    <row r="113" spans="2:29" ht="15.75" customHeight="1" x14ac:dyDescent="0.25">
      <c r="B113" s="2"/>
      <c r="C113" s="2"/>
      <c r="D113" s="2"/>
      <c r="E113" s="2"/>
      <c r="F113" s="2"/>
      <c r="G113" s="2"/>
      <c r="R113" s="3"/>
      <c r="S113" s="3"/>
      <c r="T113" s="3"/>
      <c r="U113" s="3"/>
      <c r="V113" s="3"/>
      <c r="W113" s="3"/>
      <c r="X113" s="3"/>
      <c r="Y113" s="2"/>
      <c r="Z113" s="2"/>
      <c r="AA113" s="2"/>
      <c r="AB113" s="4"/>
      <c r="AC113" s="4"/>
    </row>
    <row r="114" spans="2:29" ht="15.75" customHeight="1" x14ac:dyDescent="0.25">
      <c r="B114" s="2"/>
      <c r="C114" s="2"/>
      <c r="D114" s="2"/>
      <c r="E114" s="2"/>
      <c r="F114" s="2"/>
      <c r="G114" s="2"/>
      <c r="R114" s="3"/>
      <c r="S114" s="3"/>
      <c r="T114" s="3"/>
      <c r="U114" s="3"/>
      <c r="V114" s="3"/>
      <c r="W114" s="3"/>
      <c r="X114" s="3"/>
      <c r="Y114" s="2"/>
      <c r="Z114" s="2"/>
      <c r="AA114" s="2"/>
      <c r="AB114" s="4"/>
      <c r="AC114" s="4"/>
    </row>
    <row r="115" spans="2:29" ht="15.75" customHeight="1" x14ac:dyDescent="0.25">
      <c r="B115" s="2"/>
      <c r="C115" s="2"/>
      <c r="D115" s="2"/>
      <c r="E115" s="2"/>
      <c r="F115" s="2"/>
      <c r="G115" s="2"/>
      <c r="R115" s="3"/>
      <c r="S115" s="3"/>
      <c r="T115" s="3"/>
      <c r="U115" s="3"/>
      <c r="V115" s="3"/>
      <c r="W115" s="3"/>
      <c r="X115" s="3"/>
      <c r="Y115" s="2"/>
      <c r="Z115" s="2"/>
      <c r="AA115" s="2"/>
      <c r="AB115" s="4"/>
      <c r="AC115" s="4"/>
    </row>
    <row r="116" spans="2:29" ht="15.75" customHeight="1" x14ac:dyDescent="0.25">
      <c r="B116" s="2"/>
      <c r="C116" s="2"/>
      <c r="D116" s="2"/>
      <c r="E116" s="2"/>
      <c r="F116" s="2"/>
      <c r="G116" s="2"/>
      <c r="R116" s="3"/>
      <c r="S116" s="3"/>
      <c r="T116" s="3"/>
      <c r="U116" s="3"/>
      <c r="V116" s="3"/>
      <c r="W116" s="3"/>
      <c r="X116" s="3"/>
      <c r="Y116" s="2"/>
      <c r="Z116" s="2"/>
      <c r="AA116" s="2"/>
      <c r="AB116" s="4"/>
      <c r="AC116" s="4"/>
    </row>
    <row r="117" spans="2:29" ht="15.75" customHeight="1" x14ac:dyDescent="0.25">
      <c r="B117" s="2"/>
      <c r="C117" s="2"/>
      <c r="D117" s="2"/>
      <c r="E117" s="2"/>
      <c r="F117" s="2"/>
      <c r="G117" s="2"/>
      <c r="R117" s="3"/>
      <c r="S117" s="3"/>
      <c r="T117" s="3"/>
      <c r="U117" s="3"/>
      <c r="V117" s="3"/>
      <c r="W117" s="3"/>
      <c r="X117" s="3"/>
      <c r="Y117" s="2"/>
      <c r="Z117" s="2"/>
      <c r="AA117" s="2"/>
      <c r="AB117" s="4"/>
      <c r="AC117" s="4"/>
    </row>
    <row r="118" spans="2:29" ht="15.75" customHeight="1" x14ac:dyDescent="0.25">
      <c r="B118" s="2"/>
      <c r="C118" s="2"/>
      <c r="D118" s="2"/>
      <c r="E118" s="2"/>
      <c r="F118" s="2"/>
      <c r="G118" s="2"/>
      <c r="R118" s="3"/>
      <c r="S118" s="3"/>
      <c r="T118" s="3"/>
      <c r="U118" s="3"/>
      <c r="V118" s="3"/>
      <c r="W118" s="3"/>
      <c r="X118" s="3"/>
      <c r="Y118" s="2"/>
      <c r="Z118" s="2"/>
      <c r="AA118" s="2"/>
      <c r="AB118" s="4"/>
      <c r="AC118" s="4"/>
    </row>
    <row r="119" spans="2:29" ht="15.75" customHeight="1" x14ac:dyDescent="0.25">
      <c r="B119" s="2"/>
      <c r="C119" s="2"/>
      <c r="D119" s="2"/>
      <c r="E119" s="2"/>
      <c r="F119" s="2"/>
      <c r="G119" s="2"/>
      <c r="R119" s="3"/>
      <c r="S119" s="3"/>
      <c r="T119" s="3"/>
      <c r="U119" s="3"/>
      <c r="V119" s="3"/>
      <c r="W119" s="3"/>
      <c r="X119" s="3"/>
      <c r="Y119" s="2"/>
      <c r="Z119" s="2"/>
      <c r="AA119" s="2"/>
      <c r="AB119" s="4"/>
      <c r="AC119" s="4"/>
    </row>
    <row r="120" spans="2:29" ht="15.75" customHeight="1" x14ac:dyDescent="0.25">
      <c r="B120" s="2"/>
      <c r="C120" s="2"/>
      <c r="D120" s="2"/>
      <c r="E120" s="2"/>
      <c r="F120" s="2"/>
      <c r="G120" s="2"/>
      <c r="R120" s="3"/>
      <c r="S120" s="3"/>
      <c r="T120" s="3"/>
      <c r="U120" s="3"/>
      <c r="V120" s="3"/>
      <c r="W120" s="3"/>
      <c r="X120" s="3"/>
      <c r="Y120" s="2"/>
      <c r="Z120" s="2"/>
      <c r="AA120" s="2"/>
      <c r="AB120" s="4"/>
      <c r="AC120" s="4"/>
    </row>
    <row r="121" spans="2:29" ht="15.75" customHeight="1" x14ac:dyDescent="0.25">
      <c r="B121" s="2"/>
      <c r="C121" s="2"/>
      <c r="D121" s="2"/>
      <c r="E121" s="2"/>
      <c r="F121" s="2"/>
      <c r="G121" s="2"/>
      <c r="R121" s="3"/>
      <c r="S121" s="3"/>
      <c r="T121" s="3"/>
      <c r="U121" s="3"/>
      <c r="V121" s="3"/>
      <c r="W121" s="3"/>
      <c r="X121" s="3"/>
      <c r="Y121" s="2"/>
      <c r="Z121" s="2"/>
      <c r="AA121" s="2"/>
      <c r="AB121" s="4"/>
      <c r="AC121" s="4"/>
    </row>
    <row r="122" spans="2:29" ht="15.75" customHeight="1" x14ac:dyDescent="0.25">
      <c r="B122" s="2"/>
      <c r="C122" s="2"/>
      <c r="D122" s="2"/>
      <c r="E122" s="2"/>
      <c r="F122" s="2"/>
      <c r="G122" s="2"/>
      <c r="R122" s="3"/>
      <c r="S122" s="3"/>
      <c r="T122" s="3"/>
      <c r="U122" s="3"/>
      <c r="V122" s="3"/>
      <c r="W122" s="3"/>
      <c r="X122" s="3"/>
      <c r="Y122" s="2"/>
      <c r="Z122" s="2"/>
      <c r="AA122" s="2"/>
      <c r="AB122" s="4"/>
      <c r="AC122" s="4"/>
    </row>
    <row r="123" spans="2:29" ht="15.75" customHeight="1" x14ac:dyDescent="0.25">
      <c r="B123" s="2"/>
      <c r="C123" s="2"/>
      <c r="D123" s="2"/>
      <c r="E123" s="2"/>
      <c r="F123" s="2"/>
      <c r="G123" s="2"/>
      <c r="R123" s="3"/>
      <c r="S123" s="3"/>
      <c r="T123" s="3"/>
      <c r="U123" s="3"/>
      <c r="V123" s="3"/>
      <c r="W123" s="3"/>
      <c r="X123" s="3"/>
      <c r="Y123" s="2"/>
      <c r="Z123" s="2"/>
      <c r="AA123" s="2"/>
      <c r="AB123" s="4"/>
      <c r="AC123" s="4"/>
    </row>
    <row r="124" spans="2:29" ht="15.75" customHeight="1" x14ac:dyDescent="0.25">
      <c r="B124" s="2"/>
      <c r="C124" s="2"/>
      <c r="D124" s="2"/>
      <c r="E124" s="2"/>
      <c r="F124" s="2"/>
      <c r="G124" s="2"/>
      <c r="R124" s="3"/>
      <c r="S124" s="3"/>
      <c r="T124" s="3"/>
      <c r="U124" s="3"/>
      <c r="V124" s="3"/>
      <c r="W124" s="3"/>
      <c r="X124" s="3"/>
      <c r="Y124" s="2"/>
      <c r="Z124" s="2"/>
      <c r="AA124" s="2"/>
      <c r="AB124" s="4"/>
      <c r="AC124" s="4"/>
    </row>
    <row r="125" spans="2:29" ht="15.75" customHeight="1" x14ac:dyDescent="0.25">
      <c r="B125" s="2"/>
      <c r="C125" s="2"/>
      <c r="D125" s="2"/>
      <c r="E125" s="2"/>
      <c r="F125" s="2"/>
      <c r="G125" s="2"/>
      <c r="R125" s="3"/>
      <c r="S125" s="3"/>
      <c r="T125" s="3"/>
      <c r="U125" s="3"/>
      <c r="V125" s="3"/>
      <c r="W125" s="3"/>
      <c r="X125" s="3"/>
      <c r="Y125" s="2"/>
      <c r="Z125" s="2"/>
      <c r="AA125" s="2"/>
      <c r="AB125" s="4"/>
      <c r="AC125" s="4"/>
    </row>
    <row r="126" spans="2:29" ht="15.75" customHeight="1" x14ac:dyDescent="0.25">
      <c r="B126" s="2"/>
      <c r="C126" s="2"/>
      <c r="D126" s="2"/>
      <c r="E126" s="2"/>
      <c r="F126" s="2"/>
      <c r="G126" s="2"/>
      <c r="R126" s="3"/>
      <c r="S126" s="3"/>
      <c r="T126" s="3"/>
      <c r="U126" s="3"/>
      <c r="V126" s="3"/>
      <c r="W126" s="3"/>
      <c r="X126" s="3"/>
      <c r="Y126" s="2"/>
      <c r="Z126" s="2"/>
      <c r="AA126" s="2"/>
      <c r="AB126" s="4"/>
      <c r="AC126" s="4"/>
    </row>
    <row r="127" spans="2:29" ht="15.75" customHeight="1" x14ac:dyDescent="0.25">
      <c r="B127" s="2"/>
      <c r="C127" s="2"/>
      <c r="D127" s="2"/>
      <c r="E127" s="2"/>
      <c r="F127" s="2"/>
      <c r="G127" s="2"/>
      <c r="R127" s="3"/>
      <c r="S127" s="3"/>
      <c r="T127" s="3"/>
      <c r="U127" s="3"/>
      <c r="V127" s="3"/>
      <c r="W127" s="3"/>
      <c r="X127" s="3"/>
      <c r="Y127" s="2"/>
      <c r="Z127" s="2"/>
      <c r="AA127" s="2"/>
      <c r="AB127" s="4"/>
      <c r="AC127" s="4"/>
    </row>
    <row r="128" spans="2:29" ht="15.75" customHeight="1" x14ac:dyDescent="0.25">
      <c r="B128" s="2"/>
      <c r="C128" s="2"/>
      <c r="D128" s="2"/>
      <c r="E128" s="2"/>
      <c r="F128" s="2"/>
      <c r="G128" s="2"/>
      <c r="R128" s="3"/>
      <c r="S128" s="3"/>
      <c r="T128" s="3"/>
      <c r="U128" s="3"/>
      <c r="V128" s="3"/>
      <c r="W128" s="3"/>
      <c r="X128" s="3"/>
      <c r="Y128" s="2"/>
      <c r="Z128" s="2"/>
      <c r="AA128" s="2"/>
      <c r="AB128" s="4"/>
      <c r="AC128" s="4"/>
    </row>
    <row r="129" spans="2:29" ht="15.75" customHeight="1" x14ac:dyDescent="0.25">
      <c r="B129" s="2"/>
      <c r="C129" s="2"/>
      <c r="D129" s="2"/>
      <c r="E129" s="2"/>
      <c r="F129" s="2"/>
      <c r="G129" s="2"/>
      <c r="R129" s="3"/>
      <c r="S129" s="3"/>
      <c r="T129" s="3"/>
      <c r="U129" s="3"/>
      <c r="V129" s="3"/>
      <c r="W129" s="3"/>
      <c r="X129" s="3"/>
      <c r="Y129" s="2"/>
      <c r="Z129" s="2"/>
      <c r="AA129" s="2"/>
      <c r="AB129" s="4"/>
      <c r="AC129" s="4"/>
    </row>
    <row r="130" spans="2:29" ht="15.75" customHeight="1" x14ac:dyDescent="0.25">
      <c r="B130" s="2"/>
      <c r="C130" s="2"/>
      <c r="D130" s="2"/>
      <c r="E130" s="2"/>
      <c r="F130" s="2"/>
      <c r="G130" s="2"/>
      <c r="R130" s="3"/>
      <c r="S130" s="3"/>
      <c r="T130" s="3"/>
      <c r="U130" s="3"/>
      <c r="V130" s="3"/>
      <c r="W130" s="3"/>
      <c r="X130" s="3"/>
      <c r="Y130" s="2"/>
      <c r="Z130" s="2"/>
      <c r="AA130" s="2"/>
      <c r="AB130" s="4"/>
      <c r="AC130" s="4"/>
    </row>
    <row r="131" spans="2:29" ht="15.75" customHeight="1" x14ac:dyDescent="0.25">
      <c r="B131" s="2"/>
      <c r="C131" s="2"/>
      <c r="D131" s="2"/>
      <c r="E131" s="2"/>
      <c r="F131" s="2"/>
      <c r="G131" s="2"/>
      <c r="R131" s="3"/>
      <c r="S131" s="3"/>
      <c r="T131" s="3"/>
      <c r="U131" s="3"/>
      <c r="V131" s="3"/>
      <c r="W131" s="3"/>
      <c r="X131" s="3"/>
      <c r="Y131" s="2"/>
      <c r="Z131" s="2"/>
      <c r="AA131" s="2"/>
      <c r="AB131" s="4"/>
      <c r="AC131" s="4"/>
    </row>
    <row r="132" spans="2:29" ht="15.75" customHeight="1" x14ac:dyDescent="0.25">
      <c r="B132" s="2"/>
      <c r="C132" s="2"/>
      <c r="D132" s="2"/>
      <c r="E132" s="2"/>
      <c r="F132" s="2"/>
      <c r="G132" s="2"/>
      <c r="R132" s="3"/>
      <c r="S132" s="3"/>
      <c r="T132" s="3"/>
      <c r="U132" s="3"/>
      <c r="V132" s="3"/>
      <c r="W132" s="3"/>
      <c r="X132" s="3"/>
      <c r="Y132" s="2"/>
      <c r="Z132" s="2"/>
      <c r="AA132" s="2"/>
      <c r="AB132" s="4"/>
      <c r="AC132" s="4"/>
    </row>
    <row r="133" spans="2:29" ht="15.75" customHeight="1" x14ac:dyDescent="0.25">
      <c r="B133" s="2"/>
      <c r="C133" s="2"/>
      <c r="D133" s="2"/>
      <c r="E133" s="2"/>
      <c r="F133" s="2"/>
      <c r="G133" s="2"/>
      <c r="R133" s="3"/>
      <c r="S133" s="3"/>
      <c r="T133" s="3"/>
      <c r="U133" s="3"/>
      <c r="V133" s="3"/>
      <c r="W133" s="3"/>
      <c r="X133" s="3"/>
      <c r="Y133" s="2"/>
      <c r="Z133" s="2"/>
      <c r="AA133" s="2"/>
      <c r="AB133" s="4"/>
      <c r="AC133" s="4"/>
    </row>
    <row r="134" spans="2:29" ht="15.75" customHeight="1" x14ac:dyDescent="0.25">
      <c r="B134" s="2"/>
      <c r="C134" s="2"/>
      <c r="D134" s="2"/>
      <c r="E134" s="2"/>
      <c r="F134" s="2"/>
      <c r="G134" s="2"/>
      <c r="R134" s="3"/>
      <c r="S134" s="3"/>
      <c r="T134" s="3"/>
      <c r="U134" s="3"/>
      <c r="V134" s="3"/>
      <c r="W134" s="3"/>
      <c r="X134" s="3"/>
      <c r="Y134" s="2"/>
      <c r="Z134" s="2"/>
      <c r="AA134" s="2"/>
      <c r="AB134" s="4"/>
      <c r="AC134" s="4"/>
    </row>
    <row r="135" spans="2:29" ht="15.75" customHeight="1" x14ac:dyDescent="0.25">
      <c r="B135" s="2"/>
      <c r="C135" s="2"/>
      <c r="D135" s="2"/>
      <c r="E135" s="2"/>
      <c r="F135" s="2"/>
      <c r="G135" s="2"/>
      <c r="R135" s="3"/>
      <c r="S135" s="3"/>
      <c r="T135" s="3"/>
      <c r="U135" s="3"/>
      <c r="V135" s="3"/>
      <c r="W135" s="3"/>
      <c r="X135" s="3"/>
      <c r="Y135" s="2"/>
      <c r="Z135" s="2"/>
      <c r="AA135" s="2"/>
      <c r="AB135" s="4"/>
      <c r="AC135" s="4"/>
    </row>
    <row r="136" spans="2:29" ht="15.75" customHeight="1" x14ac:dyDescent="0.25">
      <c r="B136" s="2"/>
      <c r="C136" s="2"/>
      <c r="D136" s="2"/>
      <c r="E136" s="2"/>
      <c r="F136" s="2"/>
      <c r="G136" s="2"/>
      <c r="R136" s="3"/>
      <c r="S136" s="3"/>
      <c r="T136" s="3"/>
      <c r="U136" s="3"/>
      <c r="V136" s="3"/>
      <c r="W136" s="3"/>
      <c r="X136" s="3"/>
      <c r="Y136" s="2"/>
      <c r="Z136" s="2"/>
      <c r="AA136" s="2"/>
      <c r="AB136" s="4"/>
      <c r="AC136" s="4"/>
    </row>
    <row r="137" spans="2:29" ht="15.75" customHeight="1" x14ac:dyDescent="0.25">
      <c r="B137" s="2"/>
      <c r="C137" s="2"/>
      <c r="D137" s="2"/>
      <c r="E137" s="2"/>
      <c r="F137" s="2"/>
      <c r="G137" s="2"/>
      <c r="R137" s="3"/>
      <c r="S137" s="3"/>
      <c r="T137" s="3"/>
      <c r="U137" s="3"/>
      <c r="V137" s="3"/>
      <c r="W137" s="3"/>
      <c r="X137" s="3"/>
      <c r="Y137" s="2"/>
      <c r="Z137" s="2"/>
      <c r="AA137" s="2"/>
      <c r="AB137" s="4"/>
      <c r="AC137" s="4"/>
    </row>
    <row r="138" spans="2:29" ht="15.75" customHeight="1" x14ac:dyDescent="0.25">
      <c r="B138" s="2"/>
      <c r="C138" s="2"/>
      <c r="D138" s="2"/>
      <c r="E138" s="2"/>
      <c r="F138" s="2"/>
      <c r="G138" s="2"/>
      <c r="R138" s="3"/>
      <c r="S138" s="3"/>
      <c r="T138" s="3"/>
      <c r="U138" s="3"/>
      <c r="V138" s="3"/>
      <c r="W138" s="3"/>
      <c r="X138" s="3"/>
      <c r="Y138" s="2"/>
      <c r="Z138" s="2"/>
      <c r="AA138" s="2"/>
      <c r="AB138" s="4"/>
      <c r="AC138" s="4"/>
    </row>
    <row r="139" spans="2:29" ht="15.75" customHeight="1" x14ac:dyDescent="0.25">
      <c r="B139" s="2"/>
      <c r="C139" s="2"/>
      <c r="D139" s="2"/>
      <c r="E139" s="2"/>
      <c r="F139" s="2"/>
      <c r="G139" s="2"/>
      <c r="R139" s="3"/>
      <c r="S139" s="3"/>
      <c r="T139" s="3"/>
      <c r="U139" s="3"/>
      <c r="V139" s="3"/>
      <c r="W139" s="3"/>
      <c r="X139" s="3"/>
      <c r="Y139" s="2"/>
      <c r="Z139" s="2"/>
      <c r="AA139" s="2"/>
      <c r="AB139" s="4"/>
      <c r="AC139" s="4"/>
    </row>
    <row r="140" spans="2:29" ht="15.75" customHeight="1" x14ac:dyDescent="0.25">
      <c r="B140" s="2"/>
      <c r="C140" s="2"/>
      <c r="D140" s="2"/>
      <c r="E140" s="2"/>
      <c r="F140" s="2"/>
      <c r="G140" s="2"/>
      <c r="R140" s="3"/>
      <c r="S140" s="3"/>
      <c r="T140" s="3"/>
      <c r="U140" s="3"/>
      <c r="V140" s="3"/>
      <c r="W140" s="3"/>
      <c r="X140" s="3"/>
      <c r="Y140" s="2"/>
      <c r="Z140" s="2"/>
      <c r="AA140" s="2"/>
      <c r="AB140" s="4"/>
      <c r="AC140" s="4"/>
    </row>
    <row r="141" spans="2:29" ht="15.75" customHeight="1" x14ac:dyDescent="0.25">
      <c r="B141" s="2"/>
      <c r="C141" s="2"/>
      <c r="D141" s="2"/>
      <c r="E141" s="2"/>
      <c r="F141" s="2"/>
      <c r="G141" s="2"/>
      <c r="R141" s="3"/>
      <c r="S141" s="3"/>
      <c r="T141" s="3"/>
      <c r="U141" s="3"/>
      <c r="V141" s="3"/>
      <c r="W141" s="3"/>
      <c r="X141" s="3"/>
      <c r="Y141" s="2"/>
      <c r="Z141" s="2"/>
      <c r="AA141" s="2"/>
      <c r="AB141" s="4"/>
      <c r="AC141" s="4"/>
    </row>
    <row r="142" spans="2:29" ht="15.75" customHeight="1" x14ac:dyDescent="0.25">
      <c r="B142" s="2"/>
      <c r="C142" s="2"/>
      <c r="D142" s="2"/>
      <c r="E142" s="2"/>
      <c r="F142" s="2"/>
      <c r="G142" s="2"/>
      <c r="R142" s="3"/>
      <c r="S142" s="3"/>
      <c r="T142" s="3"/>
      <c r="U142" s="3"/>
      <c r="V142" s="3"/>
      <c r="W142" s="3"/>
      <c r="X142" s="3"/>
      <c r="Y142" s="2"/>
      <c r="Z142" s="2"/>
      <c r="AA142" s="2"/>
      <c r="AB142" s="4"/>
      <c r="AC142" s="4"/>
    </row>
    <row r="143" spans="2:29" ht="15.75" customHeight="1" x14ac:dyDescent="0.25">
      <c r="B143" s="2"/>
      <c r="C143" s="2"/>
      <c r="D143" s="2"/>
      <c r="E143" s="2"/>
      <c r="F143" s="2"/>
      <c r="G143" s="2"/>
      <c r="R143" s="3"/>
      <c r="S143" s="3"/>
      <c r="T143" s="3"/>
      <c r="U143" s="3"/>
      <c r="V143" s="3"/>
      <c r="W143" s="3"/>
      <c r="X143" s="3"/>
      <c r="Y143" s="2"/>
      <c r="Z143" s="2"/>
      <c r="AA143" s="2"/>
      <c r="AB143" s="4"/>
      <c r="AC143" s="4"/>
    </row>
    <row r="144" spans="2:29" ht="15.75" customHeight="1" x14ac:dyDescent="0.25">
      <c r="B144" s="2"/>
      <c r="C144" s="2"/>
      <c r="D144" s="2"/>
      <c r="E144" s="2"/>
      <c r="F144" s="2"/>
      <c r="G144" s="2"/>
      <c r="R144" s="3"/>
      <c r="S144" s="3"/>
      <c r="T144" s="3"/>
      <c r="U144" s="3"/>
      <c r="V144" s="3"/>
      <c r="W144" s="3"/>
      <c r="X144" s="3"/>
      <c r="Y144" s="2"/>
      <c r="Z144" s="2"/>
      <c r="AA144" s="2"/>
      <c r="AB144" s="4"/>
      <c r="AC144" s="4"/>
    </row>
    <row r="145" spans="2:29" ht="15.75" customHeight="1" x14ac:dyDescent="0.25">
      <c r="B145" s="2"/>
      <c r="C145" s="2"/>
      <c r="D145" s="2"/>
      <c r="E145" s="2"/>
      <c r="F145" s="2"/>
      <c r="G145" s="2"/>
      <c r="R145" s="3"/>
      <c r="S145" s="3"/>
      <c r="T145" s="3"/>
      <c r="U145" s="3"/>
      <c r="V145" s="3"/>
      <c r="W145" s="3"/>
      <c r="X145" s="3"/>
      <c r="Y145" s="2"/>
      <c r="Z145" s="2"/>
      <c r="AA145" s="2"/>
      <c r="AB145" s="4"/>
      <c r="AC145" s="4"/>
    </row>
    <row r="146" spans="2:29" ht="15.75" customHeight="1" x14ac:dyDescent="0.25">
      <c r="B146" s="2"/>
      <c r="C146" s="2"/>
      <c r="D146" s="2"/>
      <c r="E146" s="2"/>
      <c r="F146" s="2"/>
      <c r="G146" s="2"/>
      <c r="R146" s="3"/>
      <c r="S146" s="3"/>
      <c r="T146" s="3"/>
      <c r="U146" s="3"/>
      <c r="V146" s="3"/>
      <c r="W146" s="3"/>
      <c r="X146" s="3"/>
      <c r="Y146" s="2"/>
      <c r="Z146" s="2"/>
      <c r="AA146" s="2"/>
      <c r="AB146" s="4"/>
      <c r="AC146" s="4"/>
    </row>
    <row r="147" spans="2:29" ht="15.75" customHeight="1" x14ac:dyDescent="0.25">
      <c r="B147" s="2"/>
      <c r="C147" s="2"/>
      <c r="D147" s="2"/>
      <c r="E147" s="2"/>
      <c r="F147" s="2"/>
      <c r="G147" s="2"/>
      <c r="R147" s="3"/>
      <c r="S147" s="3"/>
      <c r="T147" s="3"/>
      <c r="U147" s="3"/>
      <c r="V147" s="3"/>
      <c r="W147" s="3"/>
      <c r="X147" s="3"/>
      <c r="Y147" s="2"/>
      <c r="Z147" s="2"/>
      <c r="AA147" s="2"/>
      <c r="AB147" s="4"/>
      <c r="AC147" s="4"/>
    </row>
    <row r="148" spans="2:29" ht="15.75" customHeight="1" x14ac:dyDescent="0.25">
      <c r="B148" s="2"/>
      <c r="C148" s="2"/>
      <c r="D148" s="2"/>
      <c r="E148" s="2"/>
      <c r="F148" s="2"/>
      <c r="G148" s="2"/>
      <c r="R148" s="3"/>
      <c r="S148" s="3"/>
      <c r="T148" s="3"/>
      <c r="U148" s="3"/>
      <c r="V148" s="3"/>
      <c r="W148" s="3"/>
      <c r="X148" s="3"/>
      <c r="Y148" s="2"/>
      <c r="Z148" s="2"/>
      <c r="AA148" s="2"/>
      <c r="AB148" s="4"/>
      <c r="AC148" s="4"/>
    </row>
    <row r="149" spans="2:29" ht="15.75" customHeight="1" x14ac:dyDescent="0.25">
      <c r="B149" s="2"/>
      <c r="C149" s="2"/>
      <c r="D149" s="2"/>
      <c r="E149" s="2"/>
      <c r="F149" s="2"/>
      <c r="G149" s="2"/>
      <c r="R149" s="3"/>
      <c r="S149" s="3"/>
      <c r="T149" s="3"/>
      <c r="U149" s="3"/>
      <c r="V149" s="3"/>
      <c r="W149" s="3"/>
      <c r="X149" s="3"/>
      <c r="Y149" s="2"/>
      <c r="Z149" s="2"/>
      <c r="AA149" s="2"/>
      <c r="AB149" s="4"/>
      <c r="AC149" s="4"/>
    </row>
    <row r="150" spans="2:29" ht="15.75" customHeight="1" x14ac:dyDescent="0.25">
      <c r="B150" s="2"/>
      <c r="C150" s="2"/>
      <c r="D150" s="2"/>
      <c r="E150" s="2"/>
      <c r="F150" s="2"/>
      <c r="G150" s="2"/>
      <c r="R150" s="3"/>
      <c r="S150" s="3"/>
      <c r="T150" s="3"/>
      <c r="U150" s="3"/>
      <c r="V150" s="3"/>
      <c r="W150" s="3"/>
      <c r="X150" s="3"/>
      <c r="Y150" s="2"/>
      <c r="Z150" s="2"/>
      <c r="AA150" s="2"/>
      <c r="AB150" s="4"/>
      <c r="AC150" s="4"/>
    </row>
    <row r="151" spans="2:29" ht="15.75" customHeight="1" x14ac:dyDescent="0.25">
      <c r="B151" s="2"/>
      <c r="C151" s="2"/>
      <c r="D151" s="2"/>
      <c r="E151" s="2"/>
      <c r="F151" s="2"/>
      <c r="G151" s="2"/>
      <c r="R151" s="3"/>
      <c r="S151" s="3"/>
      <c r="T151" s="3"/>
      <c r="U151" s="3"/>
      <c r="V151" s="3"/>
      <c r="W151" s="3"/>
      <c r="X151" s="3"/>
      <c r="Y151" s="2"/>
      <c r="Z151" s="2"/>
      <c r="AA151" s="2"/>
      <c r="AB151" s="4"/>
      <c r="AC151" s="4"/>
    </row>
    <row r="152" spans="2:29" ht="15.75" customHeight="1" x14ac:dyDescent="0.25">
      <c r="B152" s="2"/>
      <c r="C152" s="2"/>
      <c r="D152" s="2"/>
      <c r="E152" s="2"/>
      <c r="F152" s="2"/>
      <c r="G152" s="2"/>
      <c r="R152" s="3"/>
      <c r="S152" s="3"/>
      <c r="T152" s="3"/>
      <c r="U152" s="3"/>
      <c r="V152" s="3"/>
      <c r="W152" s="3"/>
      <c r="X152" s="3"/>
      <c r="Y152" s="2"/>
      <c r="Z152" s="2"/>
      <c r="AA152" s="2"/>
      <c r="AB152" s="4"/>
      <c r="AC152" s="4"/>
    </row>
    <row r="153" spans="2:29" ht="15.75" customHeight="1" x14ac:dyDescent="0.25">
      <c r="B153" s="2"/>
      <c r="C153" s="2"/>
      <c r="D153" s="2"/>
      <c r="E153" s="2"/>
      <c r="F153" s="2"/>
      <c r="G153" s="2"/>
      <c r="R153" s="3"/>
      <c r="S153" s="3"/>
      <c r="T153" s="3"/>
      <c r="U153" s="3"/>
      <c r="V153" s="3"/>
      <c r="W153" s="3"/>
      <c r="X153" s="3"/>
      <c r="Y153" s="2"/>
      <c r="Z153" s="2"/>
      <c r="AA153" s="2"/>
      <c r="AB153" s="4"/>
      <c r="AC153" s="4"/>
    </row>
    <row r="154" spans="2:29" ht="15.75" customHeight="1" x14ac:dyDescent="0.25">
      <c r="B154" s="2"/>
      <c r="C154" s="2"/>
      <c r="D154" s="2"/>
      <c r="E154" s="2"/>
      <c r="F154" s="2"/>
      <c r="G154" s="2"/>
      <c r="R154" s="3"/>
      <c r="S154" s="3"/>
      <c r="T154" s="3"/>
      <c r="U154" s="3"/>
      <c r="V154" s="3"/>
      <c r="W154" s="3"/>
      <c r="X154" s="3"/>
      <c r="Y154" s="2"/>
      <c r="Z154" s="2"/>
      <c r="AA154" s="2"/>
      <c r="AB154" s="4"/>
      <c r="AC154" s="4"/>
    </row>
    <row r="155" spans="2:29" ht="15.75" customHeight="1" x14ac:dyDescent="0.25">
      <c r="B155" s="2"/>
      <c r="C155" s="2"/>
      <c r="D155" s="2"/>
      <c r="E155" s="2"/>
      <c r="F155" s="2"/>
      <c r="G155" s="2"/>
      <c r="R155" s="3"/>
      <c r="S155" s="3"/>
      <c r="T155" s="3"/>
      <c r="U155" s="3"/>
      <c r="V155" s="3"/>
      <c r="W155" s="3"/>
      <c r="X155" s="3"/>
      <c r="Y155" s="2"/>
      <c r="Z155" s="2"/>
      <c r="AA155" s="2"/>
      <c r="AB155" s="4"/>
      <c r="AC155" s="4"/>
    </row>
    <row r="156" spans="2:29" ht="15.75" customHeight="1" x14ac:dyDescent="0.25">
      <c r="B156" s="2"/>
      <c r="C156" s="2"/>
      <c r="D156" s="2"/>
      <c r="E156" s="2"/>
      <c r="F156" s="2"/>
      <c r="G156" s="2"/>
      <c r="R156" s="3"/>
      <c r="S156" s="3"/>
      <c r="T156" s="3"/>
      <c r="U156" s="3"/>
      <c r="V156" s="3"/>
      <c r="W156" s="3"/>
      <c r="X156" s="3"/>
      <c r="Y156" s="2"/>
      <c r="Z156" s="2"/>
      <c r="AA156" s="2"/>
      <c r="AB156" s="4"/>
      <c r="AC156" s="4"/>
    </row>
    <row r="157" spans="2:29" ht="15.75" customHeight="1" x14ac:dyDescent="0.25">
      <c r="B157" s="2"/>
      <c r="C157" s="2"/>
      <c r="D157" s="2"/>
      <c r="E157" s="2"/>
      <c r="F157" s="2"/>
      <c r="G157" s="2"/>
      <c r="R157" s="3"/>
      <c r="S157" s="3"/>
      <c r="T157" s="3"/>
      <c r="U157" s="3"/>
      <c r="V157" s="3"/>
      <c r="W157" s="3"/>
      <c r="X157" s="3"/>
      <c r="Y157" s="2"/>
      <c r="Z157" s="2"/>
      <c r="AA157" s="2"/>
      <c r="AB157" s="4"/>
      <c r="AC157" s="4"/>
    </row>
    <row r="158" spans="2:29" ht="15.75" customHeight="1" x14ac:dyDescent="0.25">
      <c r="B158" s="2"/>
      <c r="C158" s="2"/>
      <c r="D158" s="2"/>
      <c r="E158" s="2"/>
      <c r="F158" s="2"/>
      <c r="G158" s="2"/>
      <c r="R158" s="3"/>
      <c r="S158" s="3"/>
      <c r="T158" s="3"/>
      <c r="U158" s="3"/>
      <c r="V158" s="3"/>
      <c r="W158" s="3"/>
      <c r="X158" s="3"/>
      <c r="Y158" s="2"/>
      <c r="Z158" s="2"/>
      <c r="AA158" s="2"/>
      <c r="AB158" s="4"/>
      <c r="AC158" s="4"/>
    </row>
    <row r="159" spans="2:29" ht="15.75" customHeight="1" x14ac:dyDescent="0.25">
      <c r="B159" s="2"/>
      <c r="C159" s="2"/>
      <c r="D159" s="2"/>
      <c r="E159" s="2"/>
      <c r="F159" s="2"/>
      <c r="G159" s="2"/>
      <c r="R159" s="3"/>
      <c r="S159" s="3"/>
      <c r="T159" s="3"/>
      <c r="U159" s="3"/>
      <c r="V159" s="3"/>
      <c r="W159" s="3"/>
      <c r="X159" s="3"/>
      <c r="Y159" s="2"/>
      <c r="Z159" s="2"/>
      <c r="AA159" s="2"/>
      <c r="AB159" s="4"/>
      <c r="AC159" s="4"/>
    </row>
    <row r="160" spans="2:29" ht="15.75" customHeight="1" x14ac:dyDescent="0.25">
      <c r="B160" s="2"/>
      <c r="C160" s="2"/>
      <c r="D160" s="2"/>
      <c r="E160" s="2"/>
      <c r="F160" s="2"/>
      <c r="G160" s="2"/>
      <c r="R160" s="3"/>
      <c r="S160" s="3"/>
      <c r="T160" s="3"/>
      <c r="U160" s="3"/>
      <c r="V160" s="3"/>
      <c r="W160" s="3"/>
      <c r="X160" s="3"/>
      <c r="Y160" s="2"/>
      <c r="Z160" s="2"/>
      <c r="AA160" s="2"/>
      <c r="AB160" s="4"/>
      <c r="AC160" s="4"/>
    </row>
    <row r="161" spans="2:29" ht="15.75" customHeight="1" x14ac:dyDescent="0.25">
      <c r="B161" s="2"/>
      <c r="C161" s="2"/>
      <c r="D161" s="2"/>
      <c r="E161" s="2"/>
      <c r="F161" s="2"/>
      <c r="G161" s="2"/>
      <c r="R161" s="3"/>
      <c r="S161" s="3"/>
      <c r="T161" s="3"/>
      <c r="U161" s="3"/>
      <c r="V161" s="3"/>
      <c r="W161" s="3"/>
      <c r="X161" s="3"/>
      <c r="Y161" s="2"/>
      <c r="Z161" s="2"/>
      <c r="AA161" s="2"/>
      <c r="AB161" s="4"/>
      <c r="AC161" s="4"/>
    </row>
    <row r="162" spans="2:29" ht="15.75" customHeight="1" x14ac:dyDescent="0.25">
      <c r="B162" s="2"/>
      <c r="C162" s="2"/>
      <c r="D162" s="2"/>
      <c r="E162" s="2"/>
      <c r="F162" s="2"/>
      <c r="G162" s="2"/>
      <c r="R162" s="3"/>
      <c r="S162" s="3"/>
      <c r="T162" s="3"/>
      <c r="U162" s="3"/>
      <c r="V162" s="3"/>
      <c r="W162" s="3"/>
      <c r="X162" s="3"/>
      <c r="Y162" s="2"/>
      <c r="Z162" s="2"/>
      <c r="AA162" s="2"/>
      <c r="AB162" s="4"/>
      <c r="AC162" s="4"/>
    </row>
    <row r="163" spans="2:29" ht="15.75" customHeight="1" x14ac:dyDescent="0.25">
      <c r="B163" s="2"/>
      <c r="C163" s="2"/>
      <c r="D163" s="2"/>
      <c r="E163" s="2"/>
      <c r="F163" s="2"/>
      <c r="G163" s="2"/>
      <c r="R163" s="3"/>
      <c r="S163" s="3"/>
      <c r="T163" s="3"/>
      <c r="U163" s="3"/>
      <c r="V163" s="3"/>
      <c r="W163" s="3"/>
      <c r="X163" s="3"/>
      <c r="Y163" s="2"/>
      <c r="Z163" s="2"/>
      <c r="AA163" s="2"/>
      <c r="AB163" s="4"/>
      <c r="AC163" s="4"/>
    </row>
    <row r="164" spans="2:29" ht="15.75" customHeight="1" x14ac:dyDescent="0.25">
      <c r="B164" s="2"/>
      <c r="C164" s="2"/>
      <c r="D164" s="2"/>
      <c r="E164" s="2"/>
      <c r="F164" s="2"/>
      <c r="G164" s="2"/>
      <c r="R164" s="3"/>
      <c r="S164" s="3"/>
      <c r="T164" s="3"/>
      <c r="U164" s="3"/>
      <c r="V164" s="3"/>
      <c r="W164" s="3"/>
      <c r="X164" s="3"/>
      <c r="Y164" s="2"/>
      <c r="Z164" s="2"/>
      <c r="AA164" s="2"/>
      <c r="AB164" s="4"/>
      <c r="AC164" s="4"/>
    </row>
    <row r="165" spans="2:29" ht="15.75" customHeight="1" x14ac:dyDescent="0.25">
      <c r="B165" s="2"/>
      <c r="C165" s="2"/>
      <c r="D165" s="2"/>
      <c r="E165" s="2"/>
      <c r="F165" s="2"/>
      <c r="G165" s="2"/>
      <c r="R165" s="3"/>
      <c r="S165" s="3"/>
      <c r="T165" s="3"/>
      <c r="U165" s="3"/>
      <c r="V165" s="3"/>
      <c r="W165" s="3"/>
      <c r="X165" s="3"/>
      <c r="Y165" s="2"/>
      <c r="Z165" s="2"/>
      <c r="AA165" s="2"/>
      <c r="AB165" s="4"/>
      <c r="AC165" s="4"/>
    </row>
    <row r="166" spans="2:29" ht="15.75" customHeight="1" x14ac:dyDescent="0.25">
      <c r="B166" s="2"/>
      <c r="C166" s="2"/>
      <c r="D166" s="2"/>
      <c r="E166" s="2"/>
      <c r="F166" s="2"/>
      <c r="G166" s="2"/>
      <c r="R166" s="3"/>
      <c r="S166" s="3"/>
      <c r="T166" s="3"/>
      <c r="U166" s="3"/>
      <c r="V166" s="3"/>
      <c r="W166" s="3"/>
      <c r="X166" s="3"/>
      <c r="Y166" s="2"/>
      <c r="Z166" s="2"/>
      <c r="AA166" s="2"/>
      <c r="AB166" s="4"/>
      <c r="AC166" s="4"/>
    </row>
    <row r="167" spans="2:29" ht="15.75" customHeight="1" x14ac:dyDescent="0.25">
      <c r="B167" s="2"/>
      <c r="C167" s="2"/>
      <c r="D167" s="2"/>
      <c r="E167" s="2"/>
      <c r="F167" s="2"/>
      <c r="G167" s="2"/>
      <c r="R167" s="3"/>
      <c r="S167" s="3"/>
      <c r="T167" s="3"/>
      <c r="U167" s="3"/>
      <c r="V167" s="3"/>
      <c r="W167" s="3"/>
      <c r="X167" s="3"/>
      <c r="Y167" s="2"/>
      <c r="Z167" s="2"/>
      <c r="AA167" s="2"/>
      <c r="AB167" s="4"/>
      <c r="AC167" s="4"/>
    </row>
    <row r="168" spans="2:29" ht="15.75" customHeight="1" x14ac:dyDescent="0.25">
      <c r="B168" s="2"/>
      <c r="C168" s="2"/>
      <c r="D168" s="2"/>
      <c r="E168" s="2"/>
      <c r="F168" s="2"/>
      <c r="G168" s="2"/>
      <c r="R168" s="3"/>
      <c r="S168" s="3"/>
      <c r="T168" s="3"/>
      <c r="U168" s="3"/>
      <c r="V168" s="3"/>
      <c r="W168" s="3"/>
      <c r="X168" s="3"/>
      <c r="Y168" s="2"/>
      <c r="Z168" s="2"/>
      <c r="AA168" s="2"/>
      <c r="AB168" s="4"/>
      <c r="AC168" s="4"/>
    </row>
    <row r="169" spans="2:29" ht="15.75" customHeight="1" x14ac:dyDescent="0.25">
      <c r="B169" s="2"/>
      <c r="C169" s="2"/>
      <c r="D169" s="2"/>
      <c r="E169" s="2"/>
      <c r="F169" s="2"/>
      <c r="G169" s="2"/>
      <c r="R169" s="3"/>
      <c r="S169" s="3"/>
      <c r="T169" s="3"/>
      <c r="U169" s="3"/>
      <c r="V169" s="3"/>
      <c r="W169" s="3"/>
      <c r="X169" s="3"/>
      <c r="Y169" s="2"/>
      <c r="Z169" s="2"/>
      <c r="AA169" s="2"/>
      <c r="AB169" s="4"/>
      <c r="AC169" s="4"/>
    </row>
    <row r="170" spans="2:29" ht="15.75" customHeight="1" x14ac:dyDescent="0.25">
      <c r="B170" s="2"/>
      <c r="C170" s="2"/>
      <c r="D170" s="2"/>
      <c r="E170" s="2"/>
      <c r="F170" s="2"/>
      <c r="G170" s="2"/>
      <c r="R170" s="3"/>
      <c r="S170" s="3"/>
      <c r="T170" s="3"/>
      <c r="U170" s="3"/>
      <c r="V170" s="3"/>
      <c r="W170" s="3"/>
      <c r="X170" s="3"/>
      <c r="Y170" s="2"/>
      <c r="Z170" s="2"/>
      <c r="AA170" s="2"/>
      <c r="AB170" s="4"/>
      <c r="AC170" s="4"/>
    </row>
    <row r="171" spans="2:29" ht="15.75" customHeight="1" x14ac:dyDescent="0.25">
      <c r="B171" s="2"/>
      <c r="C171" s="2"/>
      <c r="D171" s="2"/>
      <c r="E171" s="2"/>
      <c r="F171" s="2"/>
      <c r="G171" s="2"/>
      <c r="R171" s="3"/>
      <c r="S171" s="3"/>
      <c r="T171" s="3"/>
      <c r="U171" s="3"/>
      <c r="V171" s="3"/>
      <c r="W171" s="3"/>
      <c r="X171" s="3"/>
      <c r="Y171" s="2"/>
      <c r="Z171" s="2"/>
      <c r="AA171" s="2"/>
      <c r="AB171" s="4"/>
      <c r="AC171" s="4"/>
    </row>
    <row r="172" spans="2:29" ht="15.75" customHeight="1" x14ac:dyDescent="0.25">
      <c r="B172" s="2"/>
      <c r="C172" s="2"/>
      <c r="D172" s="2"/>
      <c r="E172" s="2"/>
      <c r="F172" s="2"/>
      <c r="G172" s="2"/>
      <c r="R172" s="3"/>
      <c r="S172" s="3"/>
      <c r="T172" s="3"/>
      <c r="U172" s="3"/>
      <c r="V172" s="3"/>
      <c r="W172" s="3"/>
      <c r="X172" s="3"/>
      <c r="Y172" s="2"/>
      <c r="Z172" s="2"/>
      <c r="AA172" s="2"/>
      <c r="AB172" s="4"/>
      <c r="AC172" s="4"/>
    </row>
    <row r="173" spans="2:29" ht="15.75" customHeight="1" x14ac:dyDescent="0.25">
      <c r="B173" s="2"/>
      <c r="C173" s="2"/>
      <c r="D173" s="2"/>
      <c r="E173" s="2"/>
      <c r="F173" s="2"/>
      <c r="G173" s="2"/>
      <c r="R173" s="3"/>
      <c r="S173" s="3"/>
      <c r="T173" s="3"/>
      <c r="U173" s="3"/>
      <c r="V173" s="3"/>
      <c r="W173" s="3"/>
      <c r="X173" s="3"/>
      <c r="Y173" s="2"/>
      <c r="Z173" s="2"/>
      <c r="AA173" s="2"/>
      <c r="AB173" s="4"/>
      <c r="AC173" s="4"/>
    </row>
    <row r="174" spans="2:29" ht="15.75" customHeight="1" x14ac:dyDescent="0.25">
      <c r="B174" s="2"/>
      <c r="C174" s="2"/>
      <c r="D174" s="2"/>
      <c r="E174" s="2"/>
      <c r="F174" s="2"/>
      <c r="G174" s="2"/>
      <c r="R174" s="3"/>
      <c r="S174" s="3"/>
      <c r="T174" s="3"/>
      <c r="U174" s="3"/>
      <c r="V174" s="3"/>
      <c r="W174" s="3"/>
      <c r="X174" s="3"/>
      <c r="Y174" s="2"/>
      <c r="Z174" s="2"/>
      <c r="AA174" s="2"/>
      <c r="AB174" s="4"/>
      <c r="AC174" s="4"/>
    </row>
    <row r="175" spans="2:29" ht="15.75" customHeight="1" x14ac:dyDescent="0.25">
      <c r="B175" s="2"/>
      <c r="C175" s="2"/>
      <c r="D175" s="2"/>
      <c r="E175" s="2"/>
      <c r="F175" s="2"/>
      <c r="G175" s="2"/>
      <c r="R175" s="3"/>
      <c r="S175" s="3"/>
      <c r="T175" s="3"/>
      <c r="U175" s="3"/>
      <c r="V175" s="3"/>
      <c r="W175" s="3"/>
      <c r="X175" s="3"/>
      <c r="Y175" s="2"/>
      <c r="Z175" s="2"/>
      <c r="AA175" s="2"/>
      <c r="AB175" s="4"/>
      <c r="AC175" s="4"/>
    </row>
    <row r="176" spans="2:29" ht="15.75" customHeight="1" x14ac:dyDescent="0.25">
      <c r="B176" s="2"/>
      <c r="C176" s="2"/>
      <c r="D176" s="2"/>
      <c r="E176" s="2"/>
      <c r="F176" s="2"/>
      <c r="G176" s="2"/>
      <c r="R176" s="3"/>
      <c r="S176" s="3"/>
      <c r="T176" s="3"/>
      <c r="U176" s="3"/>
      <c r="V176" s="3"/>
      <c r="W176" s="3"/>
      <c r="X176" s="3"/>
      <c r="Y176" s="2"/>
      <c r="Z176" s="2"/>
      <c r="AA176" s="2"/>
      <c r="AB176" s="4"/>
      <c r="AC176" s="4"/>
    </row>
    <row r="177" spans="2:29" ht="15.75" customHeight="1" x14ac:dyDescent="0.25">
      <c r="B177" s="2"/>
      <c r="C177" s="2"/>
      <c r="D177" s="2"/>
      <c r="E177" s="2"/>
      <c r="F177" s="2"/>
      <c r="G177" s="2"/>
      <c r="R177" s="3"/>
      <c r="S177" s="3"/>
      <c r="T177" s="3"/>
      <c r="U177" s="3"/>
      <c r="V177" s="3"/>
      <c r="W177" s="3"/>
      <c r="X177" s="3"/>
      <c r="Y177" s="2"/>
      <c r="Z177" s="2"/>
      <c r="AA177" s="2"/>
      <c r="AB177" s="4"/>
      <c r="AC177" s="4"/>
    </row>
    <row r="178" spans="2:29" ht="15.75" customHeight="1" x14ac:dyDescent="0.25">
      <c r="B178" s="2"/>
      <c r="C178" s="2"/>
      <c r="D178" s="2"/>
      <c r="E178" s="2"/>
      <c r="F178" s="2"/>
      <c r="G178" s="2"/>
      <c r="R178" s="3"/>
      <c r="S178" s="3"/>
      <c r="T178" s="3"/>
      <c r="U178" s="3"/>
      <c r="V178" s="3"/>
      <c r="W178" s="3"/>
      <c r="X178" s="3"/>
      <c r="Y178" s="2"/>
      <c r="Z178" s="2"/>
      <c r="AA178" s="2"/>
      <c r="AB178" s="4"/>
      <c r="AC178" s="4"/>
    </row>
    <row r="179" spans="2:29" ht="15.75" customHeight="1" x14ac:dyDescent="0.25">
      <c r="B179" s="2"/>
      <c r="C179" s="2"/>
      <c r="D179" s="2"/>
      <c r="E179" s="2"/>
      <c r="F179" s="2"/>
      <c r="G179" s="2"/>
      <c r="R179" s="3"/>
      <c r="S179" s="3"/>
      <c r="T179" s="3"/>
      <c r="U179" s="3"/>
      <c r="V179" s="3"/>
      <c r="W179" s="3"/>
      <c r="X179" s="3"/>
      <c r="Y179" s="2"/>
      <c r="Z179" s="2"/>
      <c r="AA179" s="2"/>
      <c r="AB179" s="4"/>
      <c r="AC179" s="4"/>
    </row>
    <row r="180" spans="2:29" ht="15.75" customHeight="1" x14ac:dyDescent="0.25">
      <c r="B180" s="2"/>
      <c r="C180" s="2"/>
      <c r="D180" s="2"/>
      <c r="E180" s="2"/>
      <c r="F180" s="2"/>
      <c r="G180" s="2"/>
      <c r="R180" s="3"/>
      <c r="S180" s="3"/>
      <c r="T180" s="3"/>
      <c r="U180" s="3"/>
      <c r="V180" s="3"/>
      <c r="W180" s="3"/>
      <c r="X180" s="3"/>
      <c r="Y180" s="2"/>
      <c r="Z180" s="2"/>
      <c r="AA180" s="2"/>
      <c r="AB180" s="4"/>
      <c r="AC180" s="4"/>
    </row>
    <row r="181" spans="2:29" ht="15.75" customHeight="1" x14ac:dyDescent="0.25">
      <c r="B181" s="2"/>
      <c r="C181" s="2"/>
      <c r="D181" s="2"/>
      <c r="E181" s="2"/>
      <c r="F181" s="2"/>
      <c r="G181" s="2"/>
      <c r="R181" s="3"/>
      <c r="S181" s="3"/>
      <c r="T181" s="3"/>
      <c r="U181" s="3"/>
      <c r="V181" s="3"/>
      <c r="W181" s="3"/>
      <c r="X181" s="3"/>
      <c r="Y181" s="2"/>
      <c r="Z181" s="2"/>
      <c r="AA181" s="2"/>
      <c r="AB181" s="4"/>
      <c r="AC181" s="4"/>
    </row>
    <row r="182" spans="2:29" ht="15.75" customHeight="1" x14ac:dyDescent="0.25">
      <c r="B182" s="2"/>
      <c r="C182" s="2"/>
      <c r="D182" s="2"/>
      <c r="E182" s="2"/>
      <c r="F182" s="2"/>
      <c r="G182" s="2"/>
      <c r="R182" s="3"/>
      <c r="S182" s="3"/>
      <c r="T182" s="3"/>
      <c r="U182" s="3"/>
      <c r="V182" s="3"/>
      <c r="W182" s="3"/>
      <c r="X182" s="3"/>
      <c r="Y182" s="2"/>
      <c r="Z182" s="2"/>
      <c r="AA182" s="2"/>
      <c r="AB182" s="4"/>
      <c r="AC182" s="4"/>
    </row>
    <row r="183" spans="2:29" ht="15.75" customHeight="1" x14ac:dyDescent="0.25">
      <c r="B183" s="2"/>
      <c r="C183" s="2"/>
      <c r="D183" s="2"/>
      <c r="E183" s="2"/>
      <c r="F183" s="2"/>
      <c r="G183" s="2"/>
      <c r="R183" s="3"/>
      <c r="S183" s="3"/>
      <c r="T183" s="3"/>
      <c r="U183" s="3"/>
      <c r="V183" s="3"/>
      <c r="W183" s="3"/>
      <c r="X183" s="3"/>
      <c r="Y183" s="2"/>
      <c r="Z183" s="2"/>
      <c r="AA183" s="2"/>
      <c r="AB183" s="4"/>
      <c r="AC183" s="4"/>
    </row>
    <row r="184" spans="2:29" ht="15.75" customHeight="1" x14ac:dyDescent="0.25">
      <c r="B184" s="2"/>
      <c r="C184" s="2"/>
      <c r="D184" s="2"/>
      <c r="E184" s="2"/>
      <c r="F184" s="2"/>
      <c r="G184" s="2"/>
      <c r="R184" s="3"/>
      <c r="S184" s="3"/>
      <c r="T184" s="3"/>
      <c r="U184" s="3"/>
      <c r="V184" s="3"/>
      <c r="W184" s="3"/>
      <c r="X184" s="3"/>
      <c r="Y184" s="2"/>
      <c r="Z184" s="2"/>
      <c r="AA184" s="2"/>
      <c r="AB184" s="4"/>
      <c r="AC184" s="4"/>
    </row>
    <row r="185" spans="2:29" ht="15.75" customHeight="1" x14ac:dyDescent="0.25">
      <c r="B185" s="2"/>
      <c r="C185" s="2"/>
      <c r="D185" s="2"/>
      <c r="E185" s="2"/>
      <c r="F185" s="2"/>
      <c r="G185" s="2"/>
      <c r="R185" s="3"/>
      <c r="S185" s="3"/>
      <c r="T185" s="3"/>
      <c r="U185" s="3"/>
      <c r="V185" s="3"/>
      <c r="W185" s="3"/>
      <c r="X185" s="3"/>
      <c r="Y185" s="2"/>
      <c r="Z185" s="2"/>
      <c r="AA185" s="2"/>
      <c r="AB185" s="4"/>
      <c r="AC185" s="4"/>
    </row>
    <row r="186" spans="2:29" ht="15.75" customHeight="1" x14ac:dyDescent="0.25">
      <c r="B186" s="2"/>
      <c r="C186" s="2"/>
      <c r="D186" s="2"/>
      <c r="E186" s="2"/>
      <c r="F186" s="2"/>
      <c r="G186" s="2"/>
      <c r="R186" s="3"/>
      <c r="S186" s="3"/>
      <c r="T186" s="3"/>
      <c r="U186" s="3"/>
      <c r="V186" s="3"/>
      <c r="W186" s="3"/>
      <c r="X186" s="3"/>
      <c r="Y186" s="2"/>
      <c r="Z186" s="2"/>
      <c r="AA186" s="2"/>
      <c r="AB186" s="4"/>
      <c r="AC186" s="4"/>
    </row>
    <row r="187" spans="2:29" ht="15.75" customHeight="1" x14ac:dyDescent="0.25">
      <c r="B187" s="2"/>
      <c r="C187" s="2"/>
      <c r="D187" s="2"/>
      <c r="E187" s="2"/>
      <c r="F187" s="2"/>
      <c r="G187" s="2"/>
      <c r="R187" s="3"/>
      <c r="S187" s="3"/>
      <c r="T187" s="3"/>
      <c r="U187" s="3"/>
      <c r="V187" s="3"/>
      <c r="W187" s="3"/>
      <c r="X187" s="3"/>
      <c r="Y187" s="2"/>
      <c r="Z187" s="2"/>
      <c r="AA187" s="2"/>
      <c r="AB187" s="4"/>
      <c r="AC187" s="4"/>
    </row>
    <row r="188" spans="2:29" ht="15.75" customHeight="1" x14ac:dyDescent="0.25">
      <c r="B188" s="2"/>
      <c r="C188" s="2"/>
      <c r="D188" s="2"/>
      <c r="E188" s="2"/>
      <c r="F188" s="2"/>
      <c r="G188" s="2"/>
      <c r="R188" s="3"/>
      <c r="S188" s="3"/>
      <c r="T188" s="3"/>
      <c r="U188" s="3"/>
      <c r="V188" s="3"/>
      <c r="W188" s="3"/>
      <c r="X188" s="3"/>
      <c r="Y188" s="2"/>
      <c r="Z188" s="2"/>
      <c r="AA188" s="2"/>
      <c r="AB188" s="4"/>
      <c r="AC188" s="4"/>
    </row>
    <row r="189" spans="2:29" ht="15.75" customHeight="1" x14ac:dyDescent="0.25">
      <c r="B189" s="2"/>
      <c r="C189" s="2"/>
      <c r="D189" s="2"/>
      <c r="E189" s="2"/>
      <c r="F189" s="2"/>
      <c r="G189" s="2"/>
      <c r="R189" s="3"/>
      <c r="S189" s="3"/>
      <c r="T189" s="3"/>
      <c r="U189" s="3"/>
      <c r="V189" s="3"/>
      <c r="W189" s="3"/>
      <c r="X189" s="3"/>
      <c r="Y189" s="2"/>
      <c r="Z189" s="2"/>
      <c r="AA189" s="2"/>
      <c r="AB189" s="4"/>
      <c r="AC189" s="4"/>
    </row>
    <row r="190" spans="2:29" ht="15.75" customHeight="1" x14ac:dyDescent="0.25">
      <c r="B190" s="2"/>
      <c r="C190" s="2"/>
      <c r="D190" s="2"/>
      <c r="E190" s="2"/>
      <c r="F190" s="2"/>
      <c r="G190" s="2"/>
      <c r="R190" s="3"/>
      <c r="S190" s="3"/>
      <c r="T190" s="3"/>
      <c r="U190" s="3"/>
      <c r="V190" s="3"/>
      <c r="W190" s="3"/>
      <c r="X190" s="3"/>
      <c r="Y190" s="2"/>
      <c r="Z190" s="2"/>
      <c r="AA190" s="2"/>
      <c r="AB190" s="4"/>
      <c r="AC190" s="4"/>
    </row>
    <row r="191" spans="2:29" ht="15.75" customHeight="1" x14ac:dyDescent="0.25">
      <c r="B191" s="2"/>
      <c r="C191" s="2"/>
      <c r="D191" s="2"/>
      <c r="E191" s="2"/>
      <c r="F191" s="2"/>
      <c r="G191" s="2"/>
      <c r="R191" s="3"/>
      <c r="S191" s="3"/>
      <c r="T191" s="3"/>
      <c r="U191" s="3"/>
      <c r="V191" s="3"/>
      <c r="W191" s="3"/>
      <c r="X191" s="3"/>
      <c r="Y191" s="2"/>
      <c r="Z191" s="2"/>
      <c r="AA191" s="2"/>
      <c r="AB191" s="4"/>
      <c r="AC191" s="4"/>
    </row>
    <row r="192" spans="2:29" ht="15.75" customHeight="1" x14ac:dyDescent="0.25">
      <c r="B192" s="2"/>
      <c r="C192" s="2"/>
      <c r="D192" s="2"/>
      <c r="E192" s="2"/>
      <c r="F192" s="2"/>
      <c r="G192" s="2"/>
      <c r="R192" s="3"/>
      <c r="S192" s="3"/>
      <c r="T192" s="3"/>
      <c r="U192" s="3"/>
      <c r="V192" s="3"/>
      <c r="W192" s="3"/>
      <c r="X192" s="3"/>
      <c r="Y192" s="2"/>
      <c r="Z192" s="2"/>
      <c r="AA192" s="2"/>
      <c r="AB192" s="4"/>
      <c r="AC192" s="4"/>
    </row>
    <row r="193" spans="2:29" ht="15.75" customHeight="1" x14ac:dyDescent="0.25">
      <c r="B193" s="2"/>
      <c r="C193" s="2"/>
      <c r="D193" s="2"/>
      <c r="E193" s="2"/>
      <c r="F193" s="2"/>
      <c r="G193" s="2"/>
      <c r="R193" s="3"/>
      <c r="S193" s="3"/>
      <c r="T193" s="3"/>
      <c r="U193" s="3"/>
      <c r="V193" s="3"/>
      <c r="W193" s="3"/>
      <c r="X193" s="3"/>
      <c r="Y193" s="2"/>
      <c r="Z193" s="2"/>
      <c r="AA193" s="2"/>
      <c r="AB193" s="4"/>
      <c r="AC193" s="4"/>
    </row>
    <row r="194" spans="2:29" ht="15.75" customHeight="1" x14ac:dyDescent="0.25">
      <c r="B194" s="2"/>
      <c r="C194" s="2"/>
      <c r="D194" s="2"/>
      <c r="E194" s="2"/>
      <c r="F194" s="2"/>
      <c r="G194" s="2"/>
      <c r="R194" s="3"/>
      <c r="S194" s="3"/>
      <c r="T194" s="3"/>
      <c r="U194" s="3"/>
      <c r="V194" s="3"/>
      <c r="W194" s="3"/>
      <c r="X194" s="3"/>
      <c r="Y194" s="2"/>
      <c r="Z194" s="2"/>
      <c r="AA194" s="2"/>
      <c r="AB194" s="4"/>
      <c r="AC194" s="4"/>
    </row>
    <row r="195" spans="2:29" ht="15.75" customHeight="1" x14ac:dyDescent="0.25">
      <c r="B195" s="2"/>
      <c r="C195" s="2"/>
      <c r="D195" s="2"/>
      <c r="E195" s="2"/>
      <c r="F195" s="2"/>
      <c r="G195" s="2"/>
      <c r="R195" s="3"/>
      <c r="S195" s="3"/>
      <c r="T195" s="3"/>
      <c r="U195" s="3"/>
      <c r="V195" s="3"/>
      <c r="W195" s="3"/>
      <c r="X195" s="3"/>
      <c r="Y195" s="2"/>
      <c r="Z195" s="2"/>
      <c r="AA195" s="2"/>
      <c r="AB195" s="4"/>
      <c r="AC195" s="4"/>
    </row>
    <row r="196" spans="2:29" ht="15.75" customHeight="1" x14ac:dyDescent="0.25">
      <c r="B196" s="2"/>
      <c r="C196" s="2"/>
      <c r="D196" s="2"/>
      <c r="E196" s="2"/>
      <c r="F196" s="2"/>
      <c r="G196" s="2"/>
      <c r="R196" s="3"/>
      <c r="S196" s="3"/>
      <c r="T196" s="3"/>
      <c r="U196" s="3"/>
      <c r="V196" s="3"/>
      <c r="W196" s="3"/>
      <c r="X196" s="3"/>
      <c r="Y196" s="2"/>
      <c r="Z196" s="2"/>
      <c r="AA196" s="2"/>
      <c r="AB196" s="4"/>
      <c r="AC196" s="4"/>
    </row>
    <row r="197" spans="2:29" ht="15.75" customHeight="1" x14ac:dyDescent="0.25">
      <c r="B197" s="2"/>
      <c r="C197" s="2"/>
      <c r="D197" s="2"/>
      <c r="E197" s="2"/>
      <c r="F197" s="2"/>
      <c r="G197" s="2"/>
      <c r="R197" s="3"/>
      <c r="S197" s="3"/>
      <c r="T197" s="3"/>
      <c r="U197" s="3"/>
      <c r="V197" s="3"/>
      <c r="W197" s="3"/>
      <c r="X197" s="3"/>
      <c r="Y197" s="2"/>
      <c r="Z197" s="2"/>
      <c r="AA197" s="2"/>
      <c r="AB197" s="4"/>
      <c r="AC197" s="4"/>
    </row>
    <row r="198" spans="2:29" ht="15.75" customHeight="1" x14ac:dyDescent="0.25">
      <c r="B198" s="2"/>
      <c r="C198" s="2"/>
      <c r="D198" s="2"/>
      <c r="E198" s="2"/>
      <c r="F198" s="2"/>
      <c r="G198" s="2"/>
      <c r="R198" s="3"/>
      <c r="S198" s="3"/>
      <c r="T198" s="3"/>
      <c r="U198" s="3"/>
      <c r="V198" s="3"/>
      <c r="W198" s="3"/>
      <c r="X198" s="3"/>
      <c r="Y198" s="2"/>
      <c r="Z198" s="2"/>
      <c r="AA198" s="2"/>
      <c r="AB198" s="4"/>
      <c r="AC198" s="4"/>
    </row>
    <row r="199" spans="2:29" ht="15.75" customHeight="1" x14ac:dyDescent="0.25">
      <c r="B199" s="2"/>
      <c r="C199" s="2"/>
      <c r="D199" s="2"/>
      <c r="E199" s="2"/>
      <c r="F199" s="2"/>
      <c r="G199" s="2"/>
      <c r="R199" s="3"/>
      <c r="S199" s="3"/>
      <c r="T199" s="3"/>
      <c r="U199" s="3"/>
      <c r="V199" s="3"/>
      <c r="W199" s="3"/>
      <c r="X199" s="3"/>
      <c r="Y199" s="2"/>
      <c r="Z199" s="2"/>
      <c r="AA199" s="2"/>
      <c r="AB199" s="4"/>
      <c r="AC199" s="4"/>
    </row>
    <row r="200" spans="2:29" ht="15.75" customHeight="1" x14ac:dyDescent="0.25">
      <c r="B200" s="2"/>
      <c r="C200" s="2"/>
      <c r="D200" s="2"/>
      <c r="E200" s="2"/>
      <c r="F200" s="2"/>
      <c r="G200" s="2"/>
      <c r="R200" s="3"/>
      <c r="S200" s="3"/>
      <c r="T200" s="3"/>
      <c r="U200" s="3"/>
      <c r="V200" s="3"/>
      <c r="W200" s="3"/>
      <c r="X200" s="3"/>
      <c r="Y200" s="2"/>
      <c r="Z200" s="2"/>
      <c r="AA200" s="2"/>
      <c r="AB200" s="4"/>
      <c r="AC200" s="4"/>
    </row>
    <row r="201" spans="2:29" ht="15.75" customHeight="1" x14ac:dyDescent="0.25">
      <c r="B201" s="2"/>
      <c r="C201" s="2"/>
      <c r="D201" s="2"/>
      <c r="E201" s="2"/>
      <c r="F201" s="2"/>
      <c r="G201" s="2"/>
      <c r="R201" s="3"/>
      <c r="S201" s="3"/>
      <c r="T201" s="3"/>
      <c r="U201" s="3"/>
      <c r="V201" s="3"/>
      <c r="W201" s="3"/>
      <c r="X201" s="3"/>
      <c r="Y201" s="2"/>
      <c r="Z201" s="2"/>
      <c r="AA201" s="2"/>
    </row>
    <row r="202" spans="2:29" ht="15.75" customHeight="1" x14ac:dyDescent="0.25">
      <c r="B202" s="2"/>
      <c r="C202" s="2"/>
      <c r="D202" s="2"/>
      <c r="E202" s="2"/>
      <c r="F202" s="2"/>
      <c r="G202" s="2"/>
      <c r="R202" s="3"/>
      <c r="S202" s="3"/>
      <c r="T202" s="3"/>
      <c r="U202" s="3"/>
      <c r="V202" s="3"/>
      <c r="W202" s="3"/>
      <c r="X202" s="3"/>
      <c r="Y202" s="2"/>
      <c r="Z202" s="2"/>
      <c r="AA202" s="2"/>
    </row>
    <row r="203" spans="2:29" ht="15.75" customHeight="1" x14ac:dyDescent="0.25">
      <c r="B203" s="2"/>
      <c r="C203" s="2"/>
      <c r="D203" s="2"/>
      <c r="E203" s="2"/>
      <c r="F203" s="2"/>
      <c r="G203" s="2"/>
      <c r="R203" s="3"/>
      <c r="S203" s="3"/>
      <c r="T203" s="3"/>
      <c r="U203" s="3"/>
      <c r="V203" s="3"/>
      <c r="W203" s="3"/>
      <c r="X203" s="3"/>
      <c r="Y203" s="2"/>
      <c r="Z203" s="2"/>
      <c r="AA203" s="2"/>
    </row>
    <row r="204" spans="2:29" ht="15.75" customHeight="1" x14ac:dyDescent="0.25">
      <c r="B204" s="2"/>
      <c r="C204" s="2"/>
      <c r="D204" s="2"/>
      <c r="E204" s="2"/>
      <c r="F204" s="2"/>
      <c r="G204" s="2"/>
      <c r="R204" s="3"/>
      <c r="S204" s="3"/>
      <c r="T204" s="3"/>
      <c r="U204" s="3"/>
      <c r="V204" s="3"/>
      <c r="W204" s="3"/>
      <c r="X204" s="3"/>
      <c r="Y204" s="2"/>
      <c r="Z204" s="2"/>
      <c r="AA204" s="2"/>
    </row>
    <row r="205" spans="2:29" ht="15.75" customHeight="1" x14ac:dyDescent="0.25">
      <c r="B205" s="2"/>
      <c r="C205" s="2"/>
      <c r="D205" s="2"/>
      <c r="E205" s="2"/>
      <c r="F205" s="2"/>
      <c r="G205" s="2"/>
      <c r="R205" s="3"/>
      <c r="S205" s="3"/>
      <c r="T205" s="3"/>
      <c r="U205" s="3"/>
      <c r="V205" s="3"/>
      <c r="W205" s="3"/>
      <c r="X205" s="3"/>
      <c r="Y205" s="2"/>
      <c r="Z205" s="2"/>
      <c r="AA205" s="2"/>
    </row>
    <row r="206" spans="2:29" ht="15.75" customHeight="1" x14ac:dyDescent="0.25">
      <c r="B206" s="2"/>
      <c r="C206" s="2"/>
      <c r="D206" s="2"/>
      <c r="E206" s="2"/>
      <c r="F206" s="2"/>
      <c r="G206" s="2"/>
      <c r="R206" s="3"/>
      <c r="S206" s="3"/>
      <c r="T206" s="3"/>
      <c r="U206" s="3"/>
      <c r="V206" s="3"/>
      <c r="W206" s="3"/>
      <c r="X206" s="3"/>
      <c r="Y206" s="2"/>
      <c r="Z206" s="2"/>
      <c r="AA206" s="2"/>
    </row>
    <row r="207" spans="2:29" ht="15.75" customHeight="1" x14ac:dyDescent="0.25">
      <c r="B207" s="2"/>
      <c r="C207" s="2"/>
      <c r="D207" s="2"/>
      <c r="E207" s="2"/>
      <c r="F207" s="2"/>
      <c r="G207" s="2"/>
      <c r="R207" s="3"/>
      <c r="S207" s="3"/>
      <c r="T207" s="3"/>
      <c r="U207" s="3"/>
      <c r="V207" s="3"/>
      <c r="W207" s="3"/>
      <c r="X207" s="3"/>
      <c r="Y207" s="2"/>
      <c r="Z207" s="2"/>
      <c r="AA207" s="2"/>
    </row>
    <row r="208" spans="2:29" ht="15.75" customHeight="1" x14ac:dyDescent="0.25">
      <c r="B208" s="2"/>
      <c r="C208" s="2"/>
      <c r="D208" s="2"/>
      <c r="E208" s="2"/>
      <c r="F208" s="2"/>
      <c r="G208" s="2"/>
      <c r="R208" s="3"/>
      <c r="S208" s="3"/>
      <c r="T208" s="3"/>
      <c r="U208" s="3"/>
      <c r="V208" s="3"/>
      <c r="W208" s="3"/>
      <c r="X208" s="3"/>
      <c r="Y208" s="2"/>
      <c r="Z208" s="2"/>
      <c r="AA208" s="2"/>
    </row>
    <row r="209" spans="2:27" ht="15.75" customHeight="1" x14ac:dyDescent="0.25">
      <c r="B209" s="2"/>
      <c r="C209" s="2"/>
      <c r="D209" s="2"/>
      <c r="E209" s="2"/>
      <c r="F209" s="2"/>
      <c r="G209" s="2"/>
      <c r="R209" s="3"/>
      <c r="S209" s="3"/>
      <c r="T209" s="3"/>
      <c r="U209" s="3"/>
      <c r="V209" s="3"/>
      <c r="W209" s="3"/>
      <c r="X209" s="3"/>
      <c r="Y209" s="2"/>
      <c r="Z209" s="2"/>
      <c r="AA209" s="2"/>
    </row>
    <row r="210" spans="2:27" ht="15.75" customHeight="1" x14ac:dyDescent="0.25">
      <c r="B210" s="2"/>
      <c r="C210" s="2"/>
      <c r="D210" s="2"/>
      <c r="E210" s="2"/>
      <c r="F210" s="2"/>
      <c r="G210" s="2"/>
      <c r="R210" s="3"/>
      <c r="S210" s="3"/>
      <c r="T210" s="3"/>
      <c r="U210" s="3"/>
      <c r="V210" s="3"/>
      <c r="W210" s="3"/>
      <c r="X210" s="3"/>
      <c r="Y210" s="2"/>
      <c r="Z210" s="2"/>
      <c r="AA210" s="2"/>
    </row>
    <row r="211" spans="2:27" ht="15.75" customHeight="1" x14ac:dyDescent="0.25">
      <c r="B211" s="2"/>
      <c r="C211" s="2"/>
      <c r="D211" s="2"/>
      <c r="E211" s="2"/>
      <c r="F211" s="2"/>
      <c r="G211" s="2"/>
      <c r="R211" s="3"/>
      <c r="S211" s="3"/>
      <c r="T211" s="3"/>
      <c r="U211" s="3"/>
      <c r="V211" s="3"/>
      <c r="W211" s="3"/>
      <c r="X211" s="3"/>
      <c r="Y211" s="2"/>
      <c r="Z211" s="2"/>
      <c r="AA211" s="2"/>
    </row>
    <row r="212" spans="2:27" ht="15.75" customHeight="1" x14ac:dyDescent="0.25">
      <c r="B212" s="2"/>
      <c r="C212" s="2"/>
      <c r="D212" s="2"/>
      <c r="E212" s="2"/>
      <c r="F212" s="2"/>
      <c r="G212" s="2"/>
      <c r="R212" s="3"/>
      <c r="S212" s="3"/>
      <c r="T212" s="3"/>
      <c r="U212" s="3"/>
      <c r="V212" s="3"/>
      <c r="W212" s="3"/>
      <c r="X212" s="3"/>
      <c r="Y212" s="2"/>
      <c r="Z212" s="2"/>
      <c r="AA212" s="2"/>
    </row>
    <row r="213" spans="2:27" ht="15.75" customHeight="1" x14ac:dyDescent="0.25">
      <c r="B213" s="2"/>
      <c r="C213" s="2"/>
      <c r="D213" s="2"/>
      <c r="E213" s="2"/>
      <c r="F213" s="2"/>
      <c r="G213" s="2"/>
      <c r="R213" s="3"/>
      <c r="S213" s="3"/>
      <c r="T213" s="3"/>
      <c r="U213" s="3"/>
      <c r="V213" s="3"/>
      <c r="W213" s="3"/>
      <c r="X213" s="3"/>
      <c r="Y213" s="2"/>
      <c r="Z213" s="2"/>
      <c r="AA213" s="2"/>
    </row>
    <row r="214" spans="2:27" ht="15.75" customHeight="1" x14ac:dyDescent="0.25">
      <c r="B214" s="2"/>
      <c r="C214" s="2"/>
      <c r="D214" s="2"/>
      <c r="E214" s="2"/>
      <c r="F214" s="2"/>
      <c r="G214" s="2"/>
      <c r="R214" s="3"/>
      <c r="S214" s="3"/>
      <c r="T214" s="3"/>
      <c r="U214" s="3"/>
      <c r="V214" s="3"/>
      <c r="W214" s="3"/>
      <c r="X214" s="3"/>
      <c r="Y214" s="2"/>
      <c r="Z214" s="2"/>
      <c r="AA214" s="2"/>
    </row>
    <row r="215" spans="2:27" ht="15.75" customHeight="1" x14ac:dyDescent="0.25">
      <c r="B215" s="2"/>
      <c r="C215" s="2"/>
      <c r="D215" s="2"/>
      <c r="E215" s="2"/>
      <c r="F215" s="2"/>
      <c r="G215" s="2"/>
      <c r="R215" s="3"/>
      <c r="S215" s="3"/>
      <c r="T215" s="3"/>
      <c r="U215" s="3"/>
      <c r="V215" s="3"/>
      <c r="W215" s="3"/>
      <c r="X215" s="3"/>
      <c r="Y215" s="2"/>
      <c r="Z215" s="2"/>
      <c r="AA215" s="2"/>
    </row>
    <row r="216" spans="2:27" ht="15.75" customHeight="1" x14ac:dyDescent="0.25">
      <c r="B216" s="2"/>
      <c r="C216" s="2"/>
      <c r="D216" s="2"/>
      <c r="E216" s="2"/>
      <c r="F216" s="2"/>
      <c r="G216" s="2"/>
      <c r="R216" s="3"/>
      <c r="S216" s="3"/>
      <c r="T216" s="3"/>
      <c r="U216" s="3"/>
      <c r="V216" s="3"/>
      <c r="W216" s="3"/>
      <c r="X216" s="3"/>
      <c r="Y216" s="2"/>
      <c r="Z216" s="2"/>
      <c r="AA216" s="2"/>
    </row>
    <row r="217" spans="2:27" ht="15.75" customHeight="1" x14ac:dyDescent="0.25">
      <c r="B217" s="2"/>
      <c r="C217" s="2"/>
      <c r="D217" s="2"/>
      <c r="E217" s="2"/>
      <c r="F217" s="2"/>
      <c r="G217" s="2"/>
      <c r="R217" s="3"/>
      <c r="S217" s="3"/>
      <c r="T217" s="3"/>
      <c r="U217" s="3"/>
      <c r="V217" s="3"/>
      <c r="W217" s="3"/>
      <c r="X217" s="3"/>
      <c r="Y217" s="2"/>
      <c r="Z217" s="2"/>
      <c r="AA217" s="2"/>
    </row>
    <row r="218" spans="2:27" ht="15.75" customHeight="1" x14ac:dyDescent="0.25">
      <c r="B218" s="2"/>
      <c r="C218" s="2"/>
      <c r="D218" s="2"/>
      <c r="E218" s="2"/>
      <c r="F218" s="2"/>
      <c r="G218" s="2"/>
      <c r="R218" s="3"/>
      <c r="S218" s="3"/>
      <c r="T218" s="3"/>
      <c r="U218" s="3"/>
      <c r="V218" s="3"/>
      <c r="W218" s="3"/>
      <c r="X218" s="3"/>
      <c r="Y218" s="2"/>
      <c r="Z218" s="2"/>
      <c r="AA218" s="2"/>
    </row>
    <row r="219" spans="2:27" ht="15.75" customHeight="1" x14ac:dyDescent="0.25">
      <c r="B219" s="2"/>
      <c r="C219" s="2"/>
      <c r="D219" s="2"/>
      <c r="E219" s="2"/>
      <c r="F219" s="2"/>
      <c r="G219" s="2"/>
      <c r="R219" s="3"/>
      <c r="S219" s="3"/>
      <c r="T219" s="3"/>
      <c r="U219" s="3"/>
      <c r="V219" s="3"/>
      <c r="W219" s="3"/>
      <c r="X219" s="3"/>
      <c r="Y219" s="2"/>
      <c r="Z219" s="2"/>
      <c r="AA219" s="2"/>
    </row>
    <row r="220" spans="2:27" ht="15.75" customHeight="1" x14ac:dyDescent="0.25">
      <c r="B220" s="2"/>
      <c r="C220" s="2"/>
      <c r="D220" s="2"/>
      <c r="E220" s="2"/>
      <c r="F220" s="2"/>
      <c r="G220" s="2"/>
      <c r="R220" s="3"/>
      <c r="S220" s="3"/>
      <c r="T220" s="3"/>
      <c r="U220" s="3"/>
      <c r="V220" s="3"/>
      <c r="W220" s="3"/>
      <c r="X220" s="3"/>
      <c r="Y220" s="2"/>
      <c r="Z220" s="2"/>
      <c r="AA220" s="2"/>
    </row>
    <row r="221" spans="2:27" ht="15.75" customHeight="1" x14ac:dyDescent="0.25">
      <c r="B221" s="2"/>
      <c r="C221" s="2"/>
      <c r="D221" s="2"/>
      <c r="E221" s="2"/>
      <c r="F221" s="2"/>
      <c r="G221" s="2"/>
      <c r="R221" s="3"/>
      <c r="S221" s="3"/>
      <c r="T221" s="3"/>
      <c r="U221" s="3"/>
      <c r="V221" s="3"/>
      <c r="W221" s="3"/>
      <c r="X221" s="3"/>
      <c r="Y221" s="2"/>
      <c r="Z221" s="2"/>
      <c r="AA221" s="2"/>
    </row>
    <row r="222" spans="2:27" ht="15.75" customHeight="1" x14ac:dyDescent="0.25">
      <c r="B222" s="2"/>
      <c r="C222" s="2"/>
      <c r="D222" s="2"/>
      <c r="E222" s="2"/>
      <c r="F222" s="2"/>
      <c r="G222" s="2"/>
      <c r="R222" s="3"/>
      <c r="S222" s="3"/>
      <c r="T222" s="3"/>
      <c r="U222" s="3"/>
      <c r="V222" s="3"/>
      <c r="W222" s="3"/>
      <c r="X222" s="3"/>
      <c r="Y222" s="2"/>
      <c r="Z222" s="2"/>
      <c r="AA222" s="2"/>
    </row>
    <row r="223" spans="2:27" ht="15.75" customHeight="1" x14ac:dyDescent="0.25">
      <c r="B223" s="2"/>
      <c r="C223" s="2"/>
      <c r="D223" s="2"/>
      <c r="E223" s="2"/>
      <c r="F223" s="2"/>
      <c r="G223" s="2"/>
      <c r="R223" s="3"/>
      <c r="S223" s="3"/>
      <c r="T223" s="3"/>
      <c r="U223" s="3"/>
      <c r="V223" s="3"/>
      <c r="W223" s="3"/>
      <c r="X223" s="3"/>
      <c r="Y223" s="2"/>
      <c r="Z223" s="2"/>
      <c r="AA223" s="2"/>
    </row>
    <row r="224" spans="2:27" ht="15.75" customHeight="1" x14ac:dyDescent="0.25">
      <c r="B224" s="2"/>
      <c r="C224" s="2"/>
      <c r="D224" s="2"/>
      <c r="E224" s="2"/>
      <c r="F224" s="2"/>
      <c r="G224" s="2"/>
      <c r="R224" s="3"/>
      <c r="S224" s="3"/>
      <c r="T224" s="3"/>
      <c r="U224" s="3"/>
      <c r="V224" s="3"/>
      <c r="W224" s="3"/>
      <c r="X224" s="3"/>
      <c r="Y224" s="2"/>
      <c r="Z224" s="2"/>
      <c r="AA224" s="2"/>
    </row>
    <row r="225" spans="2:27" ht="15.75" customHeight="1" x14ac:dyDescent="0.25">
      <c r="B225" s="2"/>
      <c r="C225" s="2"/>
      <c r="D225" s="2"/>
      <c r="E225" s="2"/>
      <c r="F225" s="2"/>
      <c r="G225" s="2"/>
      <c r="R225" s="3"/>
      <c r="S225" s="3"/>
      <c r="T225" s="3"/>
      <c r="U225" s="3"/>
      <c r="V225" s="3"/>
      <c r="W225" s="3"/>
      <c r="X225" s="3"/>
      <c r="Y225" s="2"/>
      <c r="Z225" s="2"/>
      <c r="AA225" s="2"/>
    </row>
    <row r="226" spans="2:27" ht="15.75" customHeight="1" x14ac:dyDescent="0.25">
      <c r="B226" s="2"/>
      <c r="C226" s="2"/>
      <c r="D226" s="2"/>
      <c r="E226" s="2"/>
      <c r="F226" s="2"/>
      <c r="G226" s="2"/>
      <c r="R226" s="3"/>
      <c r="S226" s="3"/>
      <c r="T226" s="3"/>
      <c r="U226" s="3"/>
      <c r="V226" s="3"/>
      <c r="W226" s="3"/>
      <c r="X226" s="3"/>
      <c r="Y226" s="2"/>
      <c r="Z226" s="2"/>
      <c r="AA226" s="2"/>
    </row>
    <row r="227" spans="2:27" ht="15.75" customHeight="1" x14ac:dyDescent="0.25">
      <c r="B227" s="2"/>
      <c r="C227" s="2"/>
      <c r="D227" s="2"/>
      <c r="E227" s="2"/>
      <c r="F227" s="2"/>
      <c r="G227" s="2"/>
      <c r="R227" s="3"/>
      <c r="S227" s="3"/>
      <c r="T227" s="3"/>
      <c r="U227" s="3"/>
      <c r="V227" s="3"/>
      <c r="W227" s="3"/>
      <c r="X227" s="3"/>
      <c r="Y227" s="2"/>
      <c r="Z227" s="2"/>
      <c r="AA227" s="2"/>
    </row>
    <row r="228" spans="2:27" ht="15.75" customHeight="1" x14ac:dyDescent="0.25">
      <c r="B228" s="2"/>
      <c r="C228" s="2"/>
      <c r="D228" s="2"/>
      <c r="E228" s="2"/>
      <c r="F228" s="2"/>
      <c r="G228" s="2"/>
      <c r="R228" s="3"/>
      <c r="S228" s="3"/>
      <c r="T228" s="3"/>
      <c r="U228" s="3"/>
      <c r="V228" s="3"/>
      <c r="W228" s="3"/>
      <c r="X228" s="3"/>
      <c r="Y228" s="2"/>
      <c r="Z228" s="2"/>
      <c r="AA228" s="2"/>
    </row>
    <row r="229" spans="2:27" ht="15.75" customHeight="1" x14ac:dyDescent="0.25">
      <c r="B229" s="2"/>
      <c r="C229" s="2"/>
      <c r="D229" s="2"/>
      <c r="E229" s="2"/>
      <c r="F229" s="2"/>
      <c r="G229" s="2"/>
      <c r="R229" s="3"/>
      <c r="S229" s="3"/>
      <c r="T229" s="3"/>
      <c r="U229" s="3"/>
      <c r="V229" s="3"/>
      <c r="W229" s="3"/>
      <c r="X229" s="3"/>
      <c r="Y229" s="2"/>
      <c r="Z229" s="2"/>
      <c r="AA229" s="2"/>
    </row>
    <row r="230" spans="2:27" ht="15.75" customHeight="1" x14ac:dyDescent="0.25">
      <c r="B230" s="2"/>
      <c r="C230" s="2"/>
      <c r="D230" s="2"/>
      <c r="E230" s="2"/>
      <c r="F230" s="2"/>
      <c r="G230" s="2"/>
      <c r="R230" s="3"/>
      <c r="S230" s="3"/>
      <c r="T230" s="3"/>
      <c r="U230" s="3"/>
      <c r="V230" s="3"/>
      <c r="W230" s="3"/>
      <c r="X230" s="3"/>
      <c r="Y230" s="2"/>
      <c r="Z230" s="2"/>
      <c r="AA230" s="2"/>
    </row>
    <row r="231" spans="2:27" ht="15.75" customHeight="1" x14ac:dyDescent="0.25">
      <c r="B231" s="2"/>
      <c r="C231" s="2"/>
      <c r="D231" s="2"/>
      <c r="E231" s="2"/>
      <c r="F231" s="2"/>
      <c r="G231" s="2"/>
      <c r="R231" s="3"/>
      <c r="S231" s="3"/>
      <c r="T231" s="3"/>
      <c r="U231" s="3"/>
      <c r="V231" s="3"/>
      <c r="W231" s="3"/>
      <c r="X231" s="3"/>
      <c r="Y231" s="2"/>
      <c r="Z231" s="2"/>
      <c r="AA231" s="2"/>
    </row>
    <row r="232" spans="2:27" ht="15.75" customHeight="1" x14ac:dyDescent="0.25">
      <c r="B232" s="2"/>
      <c r="C232" s="2"/>
      <c r="D232" s="2"/>
      <c r="E232" s="2"/>
      <c r="F232" s="2"/>
      <c r="G232" s="2"/>
      <c r="R232" s="3"/>
      <c r="S232" s="3"/>
      <c r="T232" s="3"/>
      <c r="U232" s="3"/>
      <c r="V232" s="3"/>
      <c r="W232" s="3"/>
      <c r="X232" s="3"/>
      <c r="Y232" s="2"/>
      <c r="Z232" s="2"/>
      <c r="AA232" s="2"/>
    </row>
    <row r="233" spans="2:27" ht="15.75" customHeight="1" x14ac:dyDescent="0.25">
      <c r="B233" s="2"/>
      <c r="C233" s="2"/>
      <c r="D233" s="2"/>
      <c r="E233" s="2"/>
      <c r="F233" s="2"/>
      <c r="G233" s="2"/>
      <c r="R233" s="3"/>
      <c r="S233" s="3"/>
      <c r="T233" s="3"/>
      <c r="U233" s="3"/>
      <c r="V233" s="3"/>
      <c r="W233" s="3"/>
      <c r="X233" s="3"/>
      <c r="Y233" s="2"/>
      <c r="Z233" s="2"/>
      <c r="AA233" s="2"/>
    </row>
    <row r="234" spans="2:27" ht="15.75" customHeight="1" x14ac:dyDescent="0.25">
      <c r="B234" s="2"/>
      <c r="C234" s="2"/>
      <c r="D234" s="2"/>
      <c r="E234" s="2"/>
      <c r="F234" s="2"/>
      <c r="G234" s="2"/>
      <c r="R234" s="3"/>
      <c r="S234" s="3"/>
      <c r="T234" s="3"/>
      <c r="U234" s="3"/>
      <c r="V234" s="3"/>
      <c r="W234" s="3"/>
      <c r="X234" s="3"/>
      <c r="Y234" s="2"/>
      <c r="Z234" s="2"/>
      <c r="AA234" s="2"/>
    </row>
    <row r="235" spans="2:27" ht="15.75" customHeight="1" x14ac:dyDescent="0.25">
      <c r="B235" s="2"/>
      <c r="C235" s="2"/>
      <c r="D235" s="2"/>
      <c r="E235" s="2"/>
      <c r="F235" s="2"/>
      <c r="G235" s="2"/>
      <c r="R235" s="3"/>
      <c r="S235" s="3"/>
      <c r="T235" s="3"/>
      <c r="U235" s="3"/>
      <c r="V235" s="3"/>
      <c r="W235" s="3"/>
      <c r="X235" s="3"/>
      <c r="Y235" s="2"/>
      <c r="Z235" s="2"/>
      <c r="AA235" s="2"/>
    </row>
    <row r="236" spans="2:27" ht="15.75" customHeight="1" x14ac:dyDescent="0.25">
      <c r="B236" s="2"/>
      <c r="C236" s="2"/>
      <c r="D236" s="2"/>
      <c r="E236" s="2"/>
      <c r="F236" s="2"/>
      <c r="G236" s="2"/>
      <c r="R236" s="3"/>
      <c r="S236" s="3"/>
      <c r="T236" s="3"/>
      <c r="U236" s="3"/>
      <c r="V236" s="3"/>
      <c r="W236" s="3"/>
      <c r="X236" s="3"/>
      <c r="Y236" s="2"/>
      <c r="Z236" s="2"/>
      <c r="AA236" s="2"/>
    </row>
    <row r="237" spans="2:27" ht="15.75" customHeight="1" x14ac:dyDescent="0.25">
      <c r="B237" s="2"/>
      <c r="C237" s="2"/>
      <c r="D237" s="2"/>
      <c r="E237" s="2"/>
      <c r="F237" s="2"/>
      <c r="G237" s="2"/>
      <c r="R237" s="3"/>
      <c r="S237" s="3"/>
      <c r="T237" s="3"/>
      <c r="U237" s="3"/>
      <c r="V237" s="3"/>
      <c r="W237" s="3"/>
      <c r="X237" s="3"/>
      <c r="Y237" s="2"/>
      <c r="Z237" s="2"/>
      <c r="AA237" s="2"/>
    </row>
    <row r="238" spans="2:27" ht="15.75" customHeight="1" x14ac:dyDescent="0.25">
      <c r="B238" s="2"/>
      <c r="C238" s="2"/>
      <c r="D238" s="2"/>
      <c r="E238" s="2"/>
      <c r="F238" s="2"/>
      <c r="G238" s="2"/>
      <c r="R238" s="3"/>
      <c r="S238" s="3"/>
      <c r="T238" s="3"/>
      <c r="U238" s="3"/>
      <c r="V238" s="3"/>
      <c r="W238" s="3"/>
      <c r="X238" s="3"/>
      <c r="Y238" s="2"/>
      <c r="Z238" s="2"/>
      <c r="AA238" s="2"/>
    </row>
    <row r="239" spans="2:27" ht="15.75" customHeight="1" x14ac:dyDescent="0.25">
      <c r="B239" s="2"/>
      <c r="C239" s="2"/>
      <c r="D239" s="2"/>
      <c r="E239" s="2"/>
      <c r="F239" s="2"/>
      <c r="G239" s="2"/>
      <c r="R239" s="3"/>
      <c r="S239" s="3"/>
      <c r="T239" s="3"/>
      <c r="U239" s="3"/>
      <c r="V239" s="3"/>
      <c r="W239" s="3"/>
      <c r="X239" s="3"/>
      <c r="Y239" s="2"/>
      <c r="Z239" s="2"/>
      <c r="AA239" s="2"/>
    </row>
    <row r="240" spans="2:27" ht="15.75" customHeight="1" x14ac:dyDescent="0.25">
      <c r="B240" s="2"/>
      <c r="C240" s="2"/>
      <c r="D240" s="2"/>
      <c r="E240" s="2"/>
      <c r="F240" s="2"/>
      <c r="G240" s="2"/>
      <c r="R240" s="3"/>
      <c r="S240" s="3"/>
      <c r="T240" s="3"/>
      <c r="U240" s="3"/>
      <c r="V240" s="3"/>
      <c r="W240" s="3"/>
      <c r="X240" s="3"/>
      <c r="Y240" s="2"/>
      <c r="Z240" s="2"/>
      <c r="AA240" s="2"/>
    </row>
    <row r="241" spans="2:27" ht="15.75" customHeight="1" x14ac:dyDescent="0.25">
      <c r="B241" s="2"/>
      <c r="C241" s="2"/>
      <c r="D241" s="2"/>
      <c r="E241" s="2"/>
      <c r="F241" s="2"/>
      <c r="G241" s="2"/>
      <c r="R241" s="3"/>
      <c r="S241" s="3"/>
      <c r="T241" s="3"/>
      <c r="U241" s="3"/>
      <c r="V241" s="3"/>
      <c r="W241" s="3"/>
      <c r="X241" s="3"/>
      <c r="Y241" s="2"/>
      <c r="Z241" s="2"/>
      <c r="AA241" s="2"/>
    </row>
    <row r="242" spans="2:27" ht="15.75" customHeight="1" x14ac:dyDescent="0.25">
      <c r="B242" s="2"/>
      <c r="C242" s="2"/>
      <c r="D242" s="2"/>
      <c r="E242" s="2"/>
      <c r="F242" s="2"/>
      <c r="G242" s="2"/>
      <c r="R242" s="3"/>
      <c r="S242" s="3"/>
      <c r="T242" s="3"/>
      <c r="U242" s="3"/>
      <c r="V242" s="3"/>
      <c r="W242" s="3"/>
      <c r="X242" s="3"/>
      <c r="Y242" s="2"/>
      <c r="Z242" s="2"/>
      <c r="AA242" s="2"/>
    </row>
    <row r="243" spans="2:27" ht="15.75" customHeight="1" x14ac:dyDescent="0.25">
      <c r="B243" s="2"/>
      <c r="C243" s="2"/>
      <c r="D243" s="2"/>
      <c r="E243" s="2"/>
      <c r="F243" s="2"/>
      <c r="G243" s="2"/>
      <c r="R243" s="3"/>
      <c r="S243" s="3"/>
      <c r="T243" s="3"/>
      <c r="U243" s="3"/>
      <c r="V243" s="3"/>
      <c r="W243" s="3"/>
      <c r="X243" s="3"/>
      <c r="Y243" s="2"/>
      <c r="Z243" s="2"/>
      <c r="AA243" s="2"/>
    </row>
    <row r="244" spans="2:27" ht="15.75" customHeight="1" x14ac:dyDescent="0.25">
      <c r="B244" s="2"/>
      <c r="C244" s="2"/>
      <c r="D244" s="2"/>
      <c r="E244" s="2"/>
      <c r="F244" s="2"/>
      <c r="G244" s="2"/>
      <c r="R244" s="3"/>
      <c r="S244" s="3"/>
      <c r="T244" s="3"/>
      <c r="U244" s="3"/>
      <c r="V244" s="3"/>
      <c r="W244" s="3"/>
      <c r="X244" s="3"/>
      <c r="Y244" s="2"/>
      <c r="Z244" s="2"/>
      <c r="AA244" s="2"/>
    </row>
    <row r="245" spans="2:27" ht="15.75" customHeight="1" x14ac:dyDescent="0.25">
      <c r="B245" s="2"/>
      <c r="C245" s="2"/>
      <c r="D245" s="2"/>
      <c r="E245" s="2"/>
      <c r="F245" s="2"/>
      <c r="G245" s="2"/>
      <c r="R245" s="3"/>
      <c r="S245" s="3"/>
      <c r="T245" s="3"/>
      <c r="U245" s="3"/>
      <c r="V245" s="3"/>
      <c r="W245" s="3"/>
      <c r="X245" s="3"/>
      <c r="Y245" s="2"/>
      <c r="Z245" s="2"/>
      <c r="AA245" s="2"/>
    </row>
    <row r="246" spans="2:27" ht="15.75" customHeight="1" x14ac:dyDescent="0.25"/>
    <row r="247" spans="2:27" ht="15.75" customHeight="1" x14ac:dyDescent="0.25"/>
    <row r="248" spans="2:27" ht="15.75" customHeight="1" x14ac:dyDescent="0.25"/>
    <row r="249" spans="2:27" ht="15.75" customHeight="1" x14ac:dyDescent="0.25"/>
    <row r="250" spans="2:27" ht="15.75" customHeight="1" x14ac:dyDescent="0.25"/>
    <row r="251" spans="2:27" ht="15.75" customHeight="1" x14ac:dyDescent="0.25"/>
    <row r="252" spans="2:27" ht="15.75" customHeight="1" x14ac:dyDescent="0.25"/>
    <row r="253" spans="2:27" ht="15.75" customHeight="1" x14ac:dyDescent="0.25"/>
    <row r="254" spans="2:27" ht="15.75" customHeight="1" x14ac:dyDescent="0.25"/>
    <row r="255" spans="2:27" ht="15.75" customHeight="1" x14ac:dyDescent="0.25"/>
    <row r="256" spans="2:2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F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1" spans="3:6" ht="14.25" customHeight="1" x14ac:dyDescent="0.25">
      <c r="C1" s="137"/>
      <c r="D1" s="137"/>
      <c r="E1" s="137"/>
      <c r="F1" s="137"/>
    </row>
    <row r="2" spans="3:6" ht="14.25" customHeight="1" x14ac:dyDescent="0.25">
      <c r="C2" s="138" t="s">
        <v>70</v>
      </c>
      <c r="D2" s="137"/>
      <c r="E2" s="137"/>
      <c r="F2" s="137"/>
    </row>
    <row r="3" spans="3:6" ht="14.25" customHeight="1" x14ac:dyDescent="0.25">
      <c r="C3" s="137" t="s">
        <v>71</v>
      </c>
      <c r="D3" s="137"/>
      <c r="E3" s="137">
        <v>3316.74</v>
      </c>
      <c r="F3" s="137"/>
    </row>
    <row r="4" spans="3:6" ht="14.25" customHeight="1" x14ac:dyDescent="0.25">
      <c r="C4" s="137" t="s">
        <v>72</v>
      </c>
      <c r="D4" s="137"/>
      <c r="E4" s="137">
        <f>3631.66+3283.08</f>
        <v>6914.74</v>
      </c>
      <c r="F4" s="137"/>
    </row>
    <row r="5" spans="3:6" ht="14.25" customHeight="1" x14ac:dyDescent="0.25">
      <c r="C5" s="137" t="s">
        <v>73</v>
      </c>
      <c r="D5" s="137"/>
      <c r="E5" s="137">
        <v>1946.82</v>
      </c>
      <c r="F5" s="137"/>
    </row>
    <row r="6" spans="3:6" ht="14.25" customHeight="1" x14ac:dyDescent="0.25">
      <c r="C6" s="137" t="s">
        <v>6</v>
      </c>
      <c r="D6" s="137"/>
      <c r="E6" s="137">
        <v>6524.12</v>
      </c>
      <c r="F6" s="137"/>
    </row>
    <row r="7" spans="3:6" ht="14.25" customHeight="1" x14ac:dyDescent="0.25">
      <c r="C7" s="137" t="s">
        <v>74</v>
      </c>
      <c r="D7" s="137"/>
      <c r="E7" s="137">
        <v>3752.1</v>
      </c>
      <c r="F7" s="137"/>
    </row>
    <row r="8" spans="3:6" ht="14.25" customHeight="1" x14ac:dyDescent="0.25">
      <c r="C8" s="137" t="s">
        <v>10</v>
      </c>
      <c r="D8" s="137"/>
      <c r="E8" s="137">
        <v>3726.63</v>
      </c>
      <c r="F8" s="137"/>
    </row>
    <row r="9" spans="3:6" ht="14.25" customHeight="1" x14ac:dyDescent="0.25">
      <c r="C9" s="137" t="s">
        <v>75</v>
      </c>
      <c r="D9" s="137"/>
      <c r="E9" s="137">
        <v>3359.39</v>
      </c>
      <c r="F9" s="137"/>
    </row>
    <row r="10" spans="3:6" ht="14.25" customHeight="1" x14ac:dyDescent="0.25">
      <c r="C10" s="137" t="s">
        <v>76</v>
      </c>
      <c r="D10" s="137"/>
      <c r="E10" s="137">
        <v>9296.08</v>
      </c>
      <c r="F10" s="137"/>
    </row>
    <row r="11" spans="3:6" ht="14.25" customHeight="1" x14ac:dyDescent="0.25">
      <c r="C11" s="137" t="s">
        <v>77</v>
      </c>
      <c r="D11" s="137"/>
      <c r="E11" s="137">
        <v>11468.66</v>
      </c>
      <c r="F11" s="137"/>
    </row>
    <row r="12" spans="3:6" ht="14.25" customHeight="1" x14ac:dyDescent="0.25">
      <c r="C12" s="137"/>
      <c r="D12" s="137"/>
      <c r="E12" s="138">
        <f>SUM(E3:E11)</f>
        <v>50305.279999999999</v>
      </c>
      <c r="F12" s="137"/>
    </row>
    <row r="13" spans="3:6" ht="14.25" customHeight="1" x14ac:dyDescent="0.25">
      <c r="C13" s="137"/>
      <c r="D13" s="137"/>
      <c r="E13" s="137"/>
      <c r="F13" s="137"/>
    </row>
    <row r="14" spans="3:6" ht="14.25" customHeight="1" x14ac:dyDescent="0.25">
      <c r="C14" s="137" t="s">
        <v>78</v>
      </c>
      <c r="D14" s="137"/>
      <c r="E14" s="138">
        <v>80166.86</v>
      </c>
      <c r="F14" s="137"/>
    </row>
    <row r="15" spans="3:6" ht="14.25" customHeight="1" x14ac:dyDescent="0.25">
      <c r="C15" s="137"/>
      <c r="D15" s="137"/>
      <c r="E15" s="137"/>
      <c r="F15" s="137"/>
    </row>
    <row r="16" spans="3: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00"/>
  <sheetViews>
    <sheetView workbookViewId="0"/>
  </sheetViews>
  <sheetFormatPr defaultColWidth="14.42578125" defaultRowHeight="15" customHeight="1" x14ac:dyDescent="0.25"/>
  <cols>
    <col min="1" max="1" width="27.42578125" customWidth="1"/>
    <col min="2" max="26" width="8.7109375" customWidth="1"/>
  </cols>
  <sheetData>
    <row r="1" spans="1:13" ht="14.25" customHeight="1" x14ac:dyDescent="0.25">
      <c r="A1" s="58"/>
      <c r="B1" s="16" t="s">
        <v>1</v>
      </c>
      <c r="C1" s="16" t="s">
        <v>2</v>
      </c>
      <c r="D1" s="16" t="s">
        <v>3</v>
      </c>
      <c r="E1" s="16" t="s">
        <v>4</v>
      </c>
    </row>
    <row r="2" spans="1:13" ht="14.25" customHeight="1" x14ac:dyDescent="0.25">
      <c r="A2" s="17"/>
      <c r="B2" s="35" t="s">
        <v>14</v>
      </c>
      <c r="C2" s="35"/>
      <c r="D2" s="36"/>
      <c r="E2" s="36"/>
    </row>
    <row r="3" spans="1:13" ht="14.25" customHeight="1" x14ac:dyDescent="0.25">
      <c r="A3" s="82" t="s">
        <v>15</v>
      </c>
      <c r="B3" s="82"/>
      <c r="C3" s="82"/>
      <c r="D3" s="58"/>
      <c r="E3" s="58"/>
      <c r="J3" s="16" t="s">
        <v>1</v>
      </c>
      <c r="K3" s="16" t="s">
        <v>2</v>
      </c>
      <c r="L3" s="16" t="s">
        <v>3</v>
      </c>
      <c r="M3" s="16" t="s">
        <v>4</v>
      </c>
    </row>
    <row r="4" spans="1:13" ht="14.25" customHeight="1" x14ac:dyDescent="0.25">
      <c r="A4" s="42" t="s">
        <v>79</v>
      </c>
      <c r="B4" s="36">
        <v>42000</v>
      </c>
      <c r="C4" s="36">
        <v>45000</v>
      </c>
      <c r="D4" s="36"/>
      <c r="E4" s="36">
        <v>45000</v>
      </c>
      <c r="J4" s="35" t="s">
        <v>14</v>
      </c>
      <c r="K4" s="35"/>
      <c r="L4" s="36"/>
      <c r="M4" s="36"/>
    </row>
    <row r="5" spans="1:13" ht="14.25" customHeight="1" x14ac:dyDescent="0.25">
      <c r="A5" s="42" t="s">
        <v>17</v>
      </c>
      <c r="B5" s="36">
        <v>1000</v>
      </c>
      <c r="C5" s="36"/>
      <c r="D5" s="36"/>
      <c r="E5" s="36"/>
      <c r="J5" s="82"/>
      <c r="K5" s="82"/>
      <c r="L5" s="58"/>
      <c r="M5" s="58"/>
    </row>
    <row r="6" spans="1:13" ht="14.25" customHeight="1" x14ac:dyDescent="0.25">
      <c r="A6" s="42" t="s">
        <v>19</v>
      </c>
      <c r="B6" s="36"/>
      <c r="C6" s="36"/>
      <c r="D6" s="36"/>
      <c r="E6" s="36"/>
      <c r="J6" s="36">
        <v>42000</v>
      </c>
      <c r="K6" s="36">
        <v>45000</v>
      </c>
      <c r="L6" s="36"/>
      <c r="M6" s="36">
        <v>45000</v>
      </c>
    </row>
    <row r="7" spans="1:13" ht="14.25" customHeight="1" x14ac:dyDescent="0.25">
      <c r="A7" s="42" t="s">
        <v>20</v>
      </c>
      <c r="B7" s="36">
        <v>5000</v>
      </c>
      <c r="C7" s="36">
        <v>3000</v>
      </c>
      <c r="D7" s="36"/>
      <c r="E7" s="36">
        <v>5000</v>
      </c>
      <c r="J7" s="36">
        <v>1000</v>
      </c>
      <c r="K7" s="36"/>
      <c r="L7" s="36"/>
      <c r="M7" s="36"/>
    </row>
    <row r="8" spans="1:13" ht="14.25" customHeight="1" x14ac:dyDescent="0.25">
      <c r="A8" s="56" t="s">
        <v>22</v>
      </c>
      <c r="B8" s="36"/>
      <c r="C8" s="36"/>
      <c r="D8" s="36"/>
      <c r="E8" s="36"/>
      <c r="J8" s="36"/>
      <c r="K8" s="36"/>
      <c r="L8" s="36"/>
      <c r="M8" s="36"/>
    </row>
    <row r="9" spans="1:13" ht="14.25" customHeight="1" x14ac:dyDescent="0.25">
      <c r="A9" s="57" t="s">
        <v>23</v>
      </c>
      <c r="B9" s="36"/>
      <c r="C9" s="36"/>
      <c r="D9" s="36"/>
      <c r="E9" s="36"/>
      <c r="J9" s="36">
        <v>5000</v>
      </c>
      <c r="K9" s="36">
        <v>3000</v>
      </c>
      <c r="L9" s="36"/>
      <c r="M9" s="36">
        <v>5000</v>
      </c>
    </row>
    <row r="10" spans="1:13" ht="14.25" customHeight="1" x14ac:dyDescent="0.25">
      <c r="A10" s="42" t="s">
        <v>25</v>
      </c>
      <c r="B10" s="36"/>
      <c r="C10" s="36"/>
      <c r="D10" s="36"/>
      <c r="E10" s="36"/>
      <c r="J10" s="36"/>
      <c r="K10" s="36"/>
      <c r="L10" s="36"/>
      <c r="M10" s="36"/>
    </row>
    <row r="11" spans="1:13" ht="14.25" customHeight="1" x14ac:dyDescent="0.25">
      <c r="A11" s="42" t="s">
        <v>26</v>
      </c>
      <c r="B11" s="36">
        <v>1000</v>
      </c>
      <c r="C11" s="36"/>
      <c r="D11" s="36"/>
      <c r="E11" s="36"/>
      <c r="J11" s="36"/>
      <c r="K11" s="36"/>
      <c r="L11" s="36"/>
      <c r="M11" s="36"/>
    </row>
    <row r="12" spans="1:13" ht="14.25" customHeight="1" x14ac:dyDescent="0.25">
      <c r="A12" s="42" t="s">
        <v>27</v>
      </c>
      <c r="B12" s="36"/>
      <c r="C12" s="36"/>
      <c r="D12" s="36"/>
      <c r="E12" s="36"/>
      <c r="J12" s="36"/>
      <c r="K12" s="36"/>
      <c r="L12" s="36"/>
      <c r="M12" s="36"/>
    </row>
    <row r="13" spans="1:13" ht="14.25" customHeight="1" x14ac:dyDescent="0.25">
      <c r="A13" s="58" t="s">
        <v>28</v>
      </c>
      <c r="B13" s="71"/>
      <c r="C13" s="71"/>
      <c r="D13" s="71"/>
      <c r="E13" s="71"/>
      <c r="J13" s="36">
        <v>1000</v>
      </c>
      <c r="K13" s="36"/>
      <c r="L13" s="36"/>
      <c r="M13" s="36"/>
    </row>
    <row r="14" spans="1:13" ht="14.25" customHeight="1" x14ac:dyDescent="0.25">
      <c r="A14" s="139"/>
      <c r="B14" s="72">
        <f t="shared" ref="B14:C14" si="0">SUM(B3:B13)</f>
        <v>49000</v>
      </c>
      <c r="C14" s="118">
        <f t="shared" si="0"/>
        <v>48000</v>
      </c>
      <c r="D14" s="140"/>
      <c r="E14" s="141"/>
      <c r="J14" s="36"/>
      <c r="K14" s="36"/>
      <c r="L14" s="36"/>
      <c r="M14" s="36"/>
    </row>
    <row r="15" spans="1:13" ht="14.25" customHeight="1" x14ac:dyDescent="0.25">
      <c r="A15" s="58"/>
      <c r="B15" s="58"/>
      <c r="C15" s="58"/>
      <c r="D15" s="58"/>
      <c r="E15" s="58"/>
      <c r="J15" s="71"/>
      <c r="K15" s="71"/>
      <c r="L15" s="71"/>
      <c r="M15" s="71"/>
    </row>
    <row r="16" spans="1:13" ht="14.25" customHeight="1" x14ac:dyDescent="0.25">
      <c r="A16" s="82" t="s">
        <v>29</v>
      </c>
      <c r="B16" s="82"/>
      <c r="C16" s="82"/>
      <c r="D16" s="58"/>
      <c r="E16" s="58"/>
      <c r="J16" s="72">
        <f t="shared" ref="J16:K16" si="1">SUM(J5:J15)</f>
        <v>49000</v>
      </c>
      <c r="K16" s="118">
        <f t="shared" si="1"/>
        <v>48000</v>
      </c>
      <c r="L16" s="140"/>
      <c r="M16" s="141"/>
    </row>
    <row r="17" spans="1:13" ht="14.25" customHeight="1" x14ac:dyDescent="0.25">
      <c r="A17" s="42" t="s">
        <v>30</v>
      </c>
      <c r="B17" s="36">
        <v>15000</v>
      </c>
      <c r="C17" s="36">
        <v>30000</v>
      </c>
      <c r="D17" s="36"/>
      <c r="E17" s="36">
        <v>30000</v>
      </c>
      <c r="J17" s="58"/>
      <c r="K17" s="58"/>
      <c r="L17" s="58"/>
      <c r="M17" s="58"/>
    </row>
    <row r="18" spans="1:13" ht="14.25" customHeight="1" x14ac:dyDescent="0.25">
      <c r="A18" s="42" t="s">
        <v>32</v>
      </c>
      <c r="B18" s="36">
        <v>2000</v>
      </c>
      <c r="C18" s="36">
        <v>4000</v>
      </c>
      <c r="D18" s="36"/>
      <c r="E18" s="36">
        <v>4000</v>
      </c>
      <c r="J18" s="82"/>
      <c r="K18" s="82"/>
      <c r="L18" s="58"/>
      <c r="M18" s="58"/>
    </row>
    <row r="19" spans="1:13" ht="14.25" customHeight="1" x14ac:dyDescent="0.25">
      <c r="A19" s="42" t="s">
        <v>33</v>
      </c>
      <c r="B19" s="36"/>
      <c r="C19" s="36"/>
      <c r="D19" s="36"/>
      <c r="E19" s="36"/>
      <c r="J19" s="36">
        <v>15000</v>
      </c>
      <c r="K19" s="36">
        <v>30000</v>
      </c>
      <c r="L19" s="36"/>
      <c r="M19" s="36">
        <v>30000</v>
      </c>
    </row>
    <row r="20" spans="1:13" ht="14.25" customHeight="1" x14ac:dyDescent="0.25">
      <c r="A20" s="42" t="s">
        <v>34</v>
      </c>
      <c r="B20" s="36">
        <v>1000</v>
      </c>
      <c r="C20" s="36">
        <v>1000</v>
      </c>
      <c r="D20" s="36"/>
      <c r="E20" s="36">
        <v>1000</v>
      </c>
      <c r="J20" s="36">
        <v>2000</v>
      </c>
      <c r="K20" s="36">
        <v>4000</v>
      </c>
      <c r="L20" s="36"/>
      <c r="M20" s="36">
        <v>4000</v>
      </c>
    </row>
    <row r="21" spans="1:13" ht="14.25" customHeight="1" x14ac:dyDescent="0.25">
      <c r="A21" s="42" t="s">
        <v>35</v>
      </c>
      <c r="B21" s="36">
        <v>5500</v>
      </c>
      <c r="C21" s="36">
        <v>5000</v>
      </c>
      <c r="D21" s="36"/>
      <c r="E21" s="36">
        <v>1000</v>
      </c>
      <c r="J21" s="36"/>
      <c r="K21" s="36"/>
      <c r="L21" s="36"/>
      <c r="M21" s="36"/>
    </row>
    <row r="22" spans="1:13" ht="14.25" customHeight="1" x14ac:dyDescent="0.25">
      <c r="A22" s="42" t="s">
        <v>36</v>
      </c>
      <c r="B22" s="36"/>
      <c r="C22" s="36"/>
      <c r="D22" s="36"/>
      <c r="E22" s="36"/>
      <c r="J22" s="36">
        <v>1000</v>
      </c>
      <c r="K22" s="36">
        <v>1000</v>
      </c>
      <c r="L22" s="36"/>
      <c r="M22" s="36">
        <v>1000</v>
      </c>
    </row>
    <row r="23" spans="1:13" ht="14.25" customHeight="1" x14ac:dyDescent="0.25">
      <c r="A23" s="42" t="s">
        <v>38</v>
      </c>
      <c r="B23" s="36">
        <v>2000</v>
      </c>
      <c r="C23" s="36">
        <v>500</v>
      </c>
      <c r="D23" s="36"/>
      <c r="E23" s="36">
        <v>500</v>
      </c>
      <c r="J23" s="36">
        <v>5500</v>
      </c>
      <c r="K23" s="36">
        <v>5000</v>
      </c>
      <c r="L23" s="36"/>
      <c r="M23" s="36">
        <v>1000</v>
      </c>
    </row>
    <row r="24" spans="1:13" ht="14.25" customHeight="1" x14ac:dyDescent="0.25">
      <c r="A24" s="42" t="s">
        <v>39</v>
      </c>
      <c r="B24" s="36">
        <v>4000</v>
      </c>
      <c r="C24" s="36">
        <v>4000</v>
      </c>
      <c r="D24" s="36"/>
      <c r="E24" s="36">
        <v>4000</v>
      </c>
      <c r="J24" s="36"/>
      <c r="K24" s="36"/>
      <c r="L24" s="36"/>
      <c r="M24" s="36"/>
    </row>
    <row r="25" spans="1:13" ht="14.25" customHeight="1" x14ac:dyDescent="0.25">
      <c r="A25" s="42" t="s">
        <v>41</v>
      </c>
      <c r="B25" s="36"/>
      <c r="C25" s="36"/>
      <c r="D25" s="36"/>
      <c r="E25" s="36"/>
      <c r="J25" s="36">
        <v>2000</v>
      </c>
      <c r="K25" s="36">
        <v>500</v>
      </c>
      <c r="L25" s="36"/>
      <c r="M25" s="36">
        <v>500</v>
      </c>
    </row>
    <row r="26" spans="1:13" ht="14.25" customHeight="1" x14ac:dyDescent="0.25">
      <c r="A26" s="42" t="s">
        <v>43</v>
      </c>
      <c r="B26" s="36">
        <v>5000</v>
      </c>
      <c r="C26" s="36">
        <v>6000</v>
      </c>
      <c r="D26" s="36"/>
      <c r="E26" s="36">
        <v>6000</v>
      </c>
      <c r="J26" s="36">
        <v>4000</v>
      </c>
      <c r="K26" s="36">
        <v>4000</v>
      </c>
      <c r="L26" s="36"/>
      <c r="M26" s="36">
        <v>4000</v>
      </c>
    </row>
    <row r="27" spans="1:13" ht="14.25" customHeight="1" x14ac:dyDescent="0.25">
      <c r="A27" s="42" t="s">
        <v>45</v>
      </c>
      <c r="B27" s="36"/>
      <c r="C27" s="36">
        <v>200</v>
      </c>
      <c r="D27" s="36"/>
      <c r="E27" s="36">
        <v>200</v>
      </c>
      <c r="J27" s="36"/>
      <c r="K27" s="36"/>
      <c r="L27" s="36"/>
      <c r="M27" s="36"/>
    </row>
    <row r="28" spans="1:13" ht="14.25" customHeight="1" x14ac:dyDescent="0.25">
      <c r="A28" s="42" t="s">
        <v>46</v>
      </c>
      <c r="B28" s="36"/>
      <c r="C28" s="36"/>
      <c r="D28" s="36"/>
      <c r="E28" s="36"/>
      <c r="J28" s="36">
        <v>5000</v>
      </c>
      <c r="K28" s="36">
        <v>6000</v>
      </c>
      <c r="L28" s="36"/>
      <c r="M28" s="36">
        <v>6000</v>
      </c>
    </row>
    <row r="29" spans="1:13" ht="14.25" customHeight="1" x14ac:dyDescent="0.25">
      <c r="A29" s="42" t="s">
        <v>48</v>
      </c>
      <c r="B29" s="36"/>
      <c r="C29" s="36"/>
      <c r="D29" s="36"/>
      <c r="E29" s="36"/>
      <c r="J29" s="36"/>
      <c r="K29" s="36">
        <v>200</v>
      </c>
      <c r="L29" s="36"/>
      <c r="M29" s="36">
        <v>200</v>
      </c>
    </row>
    <row r="30" spans="1:13" ht="14.25" customHeight="1" x14ac:dyDescent="0.25">
      <c r="A30" s="42" t="s">
        <v>49</v>
      </c>
      <c r="B30" s="36"/>
      <c r="C30" s="36"/>
      <c r="D30" s="36"/>
      <c r="E30" s="36"/>
      <c r="J30" s="36"/>
      <c r="K30" s="36"/>
      <c r="L30" s="36"/>
      <c r="M30" s="36"/>
    </row>
    <row r="31" spans="1:13" ht="14.25" customHeight="1" x14ac:dyDescent="0.25">
      <c r="A31" s="42" t="s">
        <v>51</v>
      </c>
      <c r="B31" s="36">
        <v>400</v>
      </c>
      <c r="C31" s="36">
        <v>400</v>
      </c>
      <c r="D31" s="36"/>
      <c r="E31" s="36">
        <v>400</v>
      </c>
      <c r="J31" s="36"/>
      <c r="K31" s="36"/>
      <c r="L31" s="36"/>
      <c r="M31" s="36"/>
    </row>
    <row r="32" spans="1:13" ht="14.25" customHeight="1" x14ac:dyDescent="0.25">
      <c r="A32" s="42" t="s">
        <v>53</v>
      </c>
      <c r="B32" s="36"/>
      <c r="C32" s="36"/>
      <c r="D32" s="36"/>
      <c r="E32" s="36"/>
      <c r="J32" s="36"/>
      <c r="K32" s="36"/>
      <c r="L32" s="36"/>
      <c r="M32" s="36"/>
    </row>
    <row r="33" spans="1:13" ht="14.25" customHeight="1" x14ac:dyDescent="0.25">
      <c r="A33" s="42" t="s">
        <v>80</v>
      </c>
      <c r="B33" s="36">
        <v>1200</v>
      </c>
      <c r="C33" s="36"/>
      <c r="D33" s="36"/>
      <c r="E33" s="36"/>
      <c r="J33" s="36">
        <v>400</v>
      </c>
      <c r="K33" s="36">
        <v>400</v>
      </c>
      <c r="L33" s="36"/>
      <c r="M33" s="36">
        <v>400</v>
      </c>
    </row>
    <row r="34" spans="1:13" ht="14.25" customHeight="1" x14ac:dyDescent="0.25">
      <c r="A34" s="42" t="s">
        <v>57</v>
      </c>
      <c r="B34" s="36">
        <v>400</v>
      </c>
      <c r="C34" s="36">
        <v>2000</v>
      </c>
      <c r="D34" s="36"/>
      <c r="E34" s="36">
        <v>2000</v>
      </c>
      <c r="J34" s="36"/>
      <c r="K34" s="36"/>
      <c r="L34" s="36"/>
      <c r="M34" s="36"/>
    </row>
    <row r="35" spans="1:13" ht="14.25" customHeight="1" x14ac:dyDescent="0.25">
      <c r="A35" s="42" t="s">
        <v>59</v>
      </c>
      <c r="B35" s="36">
        <v>400</v>
      </c>
      <c r="C35" s="36">
        <v>100</v>
      </c>
      <c r="D35" s="36"/>
      <c r="E35" s="36">
        <v>100</v>
      </c>
      <c r="J35" s="36">
        <v>1200</v>
      </c>
      <c r="K35" s="36"/>
      <c r="L35" s="36"/>
      <c r="M35" s="36"/>
    </row>
    <row r="36" spans="1:13" ht="14.25" customHeight="1" x14ac:dyDescent="0.25">
      <c r="A36" s="42" t="s">
        <v>60</v>
      </c>
      <c r="B36" s="36">
        <v>50</v>
      </c>
      <c r="C36" s="36"/>
      <c r="D36" s="36"/>
      <c r="E36" s="36"/>
      <c r="J36" s="36">
        <v>400</v>
      </c>
      <c r="K36" s="36">
        <v>2000</v>
      </c>
      <c r="L36" s="36"/>
      <c r="M36" s="36">
        <v>2000</v>
      </c>
    </row>
    <row r="37" spans="1:13" ht="14.25" customHeight="1" x14ac:dyDescent="0.25">
      <c r="A37" s="42" t="s">
        <v>61</v>
      </c>
      <c r="B37" s="36"/>
      <c r="C37" s="36"/>
      <c r="D37" s="36"/>
      <c r="E37" s="36"/>
      <c r="J37" s="36">
        <v>400</v>
      </c>
      <c r="K37" s="36">
        <v>100</v>
      </c>
      <c r="L37" s="36"/>
      <c r="M37" s="36">
        <v>100</v>
      </c>
    </row>
    <row r="38" spans="1:13" ht="14.25" customHeight="1" x14ac:dyDescent="0.25">
      <c r="A38" s="42" t="s">
        <v>63</v>
      </c>
      <c r="B38" s="36">
        <v>1200</v>
      </c>
      <c r="C38" s="36">
        <v>1000</v>
      </c>
      <c r="D38" s="36"/>
      <c r="E38" s="36">
        <v>1000</v>
      </c>
      <c r="J38" s="36">
        <v>50</v>
      </c>
      <c r="K38" s="36"/>
      <c r="L38" s="36"/>
      <c r="M38" s="36"/>
    </row>
    <row r="39" spans="1:13" ht="14.25" customHeight="1" x14ac:dyDescent="0.25">
      <c r="A39" s="42" t="s">
        <v>65</v>
      </c>
      <c r="B39" s="36">
        <v>800</v>
      </c>
      <c r="C39" s="36">
        <v>800</v>
      </c>
      <c r="D39" s="36"/>
      <c r="E39" s="36">
        <v>800</v>
      </c>
      <c r="J39" s="36"/>
      <c r="K39" s="36"/>
      <c r="L39" s="36"/>
      <c r="M39" s="36"/>
    </row>
    <row r="40" spans="1:13" ht="14.25" customHeight="1" x14ac:dyDescent="0.25">
      <c r="A40" s="57" t="s">
        <v>67</v>
      </c>
      <c r="B40" s="36">
        <v>10000</v>
      </c>
      <c r="C40" s="36">
        <v>15000</v>
      </c>
      <c r="D40" s="36"/>
      <c r="E40" s="36">
        <v>15000</v>
      </c>
      <c r="J40" s="36">
        <v>1200</v>
      </c>
      <c r="K40" s="36">
        <v>1000</v>
      </c>
      <c r="L40" s="36"/>
      <c r="M40" s="36">
        <v>1000</v>
      </c>
    </row>
    <row r="41" spans="1:13" ht="14.25" customHeight="1" x14ac:dyDescent="0.25">
      <c r="A41" s="58" t="s">
        <v>69</v>
      </c>
      <c r="B41" s="71"/>
      <c r="C41" s="71"/>
      <c r="D41" s="71"/>
      <c r="E41" s="71"/>
      <c r="J41" s="36">
        <v>800</v>
      </c>
      <c r="K41" s="36">
        <v>800</v>
      </c>
      <c r="L41" s="36"/>
      <c r="M41" s="36">
        <v>800</v>
      </c>
    </row>
    <row r="42" spans="1:13" ht="14.25" customHeight="1" x14ac:dyDescent="0.25">
      <c r="A42" s="139"/>
      <c r="B42" s="118">
        <f t="shared" ref="B42:C42" si="2">SUM(B17:B40)</f>
        <v>48950</v>
      </c>
      <c r="C42" s="118">
        <f t="shared" si="2"/>
        <v>70000</v>
      </c>
      <c r="D42" s="140"/>
      <c r="E42" s="141"/>
      <c r="J42" s="36">
        <v>10000</v>
      </c>
      <c r="K42" s="36">
        <v>15000</v>
      </c>
      <c r="L42" s="36"/>
      <c r="M42" s="36">
        <v>15000</v>
      </c>
    </row>
    <row r="43" spans="1:13" ht="14.25" customHeight="1" x14ac:dyDescent="0.25">
      <c r="A43" s="58"/>
      <c r="B43" s="58"/>
      <c r="C43" s="58"/>
      <c r="D43" s="58"/>
      <c r="E43" s="58"/>
      <c r="J43" s="71"/>
      <c r="K43" s="71"/>
      <c r="L43" s="71"/>
      <c r="M43" s="71"/>
    </row>
    <row r="44" spans="1:13" ht="14.25" customHeight="1" x14ac:dyDescent="0.25">
      <c r="A44" s="139"/>
      <c r="B44" s="81">
        <f t="shared" ref="B44:C44" si="3">B14-B42</f>
        <v>50</v>
      </c>
      <c r="C44" s="135">
        <f t="shared" si="3"/>
        <v>-22000</v>
      </c>
      <c r="D44" s="36"/>
      <c r="E44" s="36"/>
      <c r="J44" s="118">
        <f t="shared" ref="J44:K44" si="4">SUM(J19:J42)</f>
        <v>48950</v>
      </c>
      <c r="K44" s="118">
        <f t="shared" si="4"/>
        <v>70000</v>
      </c>
      <c r="L44" s="140"/>
      <c r="M44" s="141"/>
    </row>
    <row r="45" spans="1:13" ht="14.25" customHeight="1" x14ac:dyDescent="0.25">
      <c r="A45" s="142"/>
      <c r="B45" s="81">
        <f>B15-B43</f>
        <v>0</v>
      </c>
      <c r="C45" s="36"/>
      <c r="D45" s="36"/>
      <c r="E45" s="36"/>
      <c r="J45" s="58"/>
      <c r="K45" s="58"/>
      <c r="L45" s="58"/>
      <c r="M45" s="58"/>
    </row>
    <row r="46" spans="1:13" ht="14.25" customHeight="1" x14ac:dyDescent="0.25">
      <c r="J46" s="81">
        <f t="shared" ref="J46:K46" si="5">J16-J44</f>
        <v>50</v>
      </c>
      <c r="K46" s="135">
        <f t="shared" si="5"/>
        <v>-22000</v>
      </c>
      <c r="L46" s="36"/>
      <c r="M46" s="36"/>
    </row>
    <row r="47" spans="1:13" ht="14.25" customHeight="1" x14ac:dyDescent="0.25"/>
    <row r="48" spans="1:13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Budget 2025</vt:lpstr>
      <vt:lpstr>Blad1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Leino</dc:creator>
  <cp:lastModifiedBy>Bonn Åsa (UO)</cp:lastModifiedBy>
  <dcterms:created xsi:type="dcterms:W3CDTF">2019-10-03T18:00:39Z</dcterms:created>
  <dcterms:modified xsi:type="dcterms:W3CDTF">2024-11-25T11:54:45Z</dcterms:modified>
</cp:coreProperties>
</file>